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2370" windowWidth="4740" windowHeight="5340" activeTab="4"/>
  </bookViews>
  <sheets>
    <sheet name="Observations" sheetId="1" r:id="rId1"/>
    <sheet name="Rapport des réponses 6" sheetId="2" r:id="rId2"/>
    <sheet name="Rapport des réponses 7" sheetId="3" r:id="rId3"/>
    <sheet name="Rapport des réponses 8" sheetId="4" r:id="rId4"/>
    <sheet name="Spectre simulé" sheetId="5" r:id="rId5"/>
  </sheets>
  <definedNames>
    <definedName name="anscount" hidden="1">8</definedName>
    <definedName name="solver_adj" localSheetId="4" hidden="1">'Spectre simulé'!$B$3,'Spectre simulé'!$B$4,'Spectre simulé'!$B$5,'Spectre simulé'!$C$3,'Spectre simulé'!$C$4,'Spectre simulé'!$C$5,'Spectre simulé'!$D$3,'Spectre simulé'!$D$4,'Spectre simulé'!$D$5</definedName>
    <definedName name="solver_cvg" localSheetId="4" hidden="1">0.001</definedName>
    <definedName name="solver_drv" localSheetId="4" hidden="1">0</definedName>
    <definedName name="solver_est" localSheetId="4" hidden="1">0</definedName>
    <definedName name="solver_itr" localSheetId="4" hidden="1">200</definedName>
    <definedName name="solver_lin" localSheetId="4" hidden="1">2</definedName>
    <definedName name="solver_neg" localSheetId="4" hidden="1">1</definedName>
    <definedName name="solver_num" localSheetId="4" hidden="1">0</definedName>
    <definedName name="solver_nwt" localSheetId="4" hidden="1">1</definedName>
    <definedName name="solver_opt" localSheetId="4" hidden="1">'Spectre simulé'!$I$2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<sst xmlns="http://schemas.openxmlformats.org/spreadsheetml/2006/main" count="132" uniqueCount="59">
  <si>
    <t>I</t>
  </si>
  <si>
    <t>Microsoft Excel 8.0a Rapport des réponses</t>
  </si>
  <si>
    <t>Cellule cible (Min)</t>
  </si>
  <si>
    <t>Cellule</t>
  </si>
  <si>
    <t>Nom</t>
  </si>
  <si>
    <t>Valeur initiale</t>
  </si>
  <si>
    <t>Valeur finale</t>
  </si>
  <si>
    <t>Cellules variables</t>
  </si>
  <si>
    <t>Contraintes</t>
  </si>
  <si>
    <t>Aucune</t>
  </si>
  <si>
    <t>$D$3</t>
  </si>
  <si>
    <t>$B$3</t>
  </si>
  <si>
    <t>$C$3</t>
  </si>
  <si>
    <t>l</t>
  </si>
  <si>
    <t>Spectre observé</t>
  </si>
  <si>
    <t>Gauss 1</t>
  </si>
  <si>
    <t>Gauss 2</t>
  </si>
  <si>
    <t>Gauss 3</t>
  </si>
  <si>
    <t>I0</t>
  </si>
  <si>
    <t>FWHM</t>
  </si>
  <si>
    <t>A/pix=</t>
  </si>
  <si>
    <t>n</t>
  </si>
  <si>
    <t>I1</t>
  </si>
  <si>
    <t>1-I1</t>
  </si>
  <si>
    <t>I2</t>
  </si>
  <si>
    <t>1-I2</t>
  </si>
  <si>
    <t>I3</t>
  </si>
  <si>
    <t>1-I3</t>
  </si>
  <si>
    <t>I1+I2+I3</t>
  </si>
  <si>
    <t>ecarts</t>
  </si>
  <si>
    <t>$I$2</t>
  </si>
  <si>
    <t>I0 Gauss 1</t>
  </si>
  <si>
    <t>$B$4</t>
  </si>
  <si>
    <t>$B$5</t>
  </si>
  <si>
    <t>FWHM Gauss 1</t>
  </si>
  <si>
    <t>I0 Gauss 2</t>
  </si>
  <si>
    <t>$C$4</t>
  </si>
  <si>
    <t>$C$5</t>
  </si>
  <si>
    <t>FWHM Gauss 2</t>
  </si>
  <si>
    <t>I0 Gauss 3</t>
  </si>
  <si>
    <t>$D$4</t>
  </si>
  <si>
    <t>$D$5</t>
  </si>
  <si>
    <t>FWHM Gauss 3</t>
  </si>
  <si>
    <t>Lambda0</t>
  </si>
  <si>
    <t>Lambda0 Gauss 1</t>
  </si>
  <si>
    <t>Lambda0 Gauss 2</t>
  </si>
  <si>
    <t>Lambda0 Gauss 3</t>
  </si>
  <si>
    <t xml:space="preserve">Gauss1 </t>
  </si>
  <si>
    <t xml:space="preserve">Gauss 2 </t>
  </si>
  <si>
    <t xml:space="preserve">Gauss 3 </t>
  </si>
  <si>
    <t>Spectre simulé</t>
  </si>
  <si>
    <t>somme ecarts=</t>
  </si>
  <si>
    <t>W de gauss 1=</t>
  </si>
  <si>
    <t>W/lambda(x10^6)=</t>
  </si>
  <si>
    <t>Simulation du spectre par trois gaussiennes</t>
  </si>
  <si>
    <t>Feuille: [mesure de W.xls]Spectre simulé</t>
  </si>
  <si>
    <t>Date du rapport: 22/08/2005 19:00:21</t>
  </si>
  <si>
    <t>Date du rapport: 22/08/2005 19:14:06</t>
  </si>
  <si>
    <t>Date du rapport: 23/08/2005 10:26:09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</si>
</sst>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8"/>
      <name val="Arial"/>
      <family val="0"/>
    </font>
    <font>
      <sz val="8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4" fontId="0" fillId="0" borderId="3" xfId="0" applyNumberFormat="1" applyBorder="1" applyAlignment="1">
      <alignment/>
    </xf>
    <xf numFmtId="174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7" xfId="0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9" xfId="0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4" borderId="37" xfId="0" applyFill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6" borderId="22" xfId="0" applyFill="1" applyBorder="1" applyAlignment="1">
      <alignment horizontal="right"/>
    </xf>
    <xf numFmtId="1" fontId="0" fillId="6" borderId="13" xfId="0" applyNumberForma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observation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simulé'!$A$9:$A$109</c:f>
              <c:numCache/>
            </c:numRef>
          </c:xVal>
          <c:yVal>
            <c:numRef>
              <c:f>'Spectre simulé'!$B$9:$B$109</c:f>
              <c:numCache/>
            </c:numRef>
          </c:yVal>
          <c:smooth val="1"/>
        </c:ser>
        <c:ser>
          <c:idx val="1"/>
          <c:order val="1"/>
          <c:tx>
            <c:v>gauss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simulé'!$A$9:$A$109</c:f>
              <c:numCache/>
            </c:numRef>
          </c:xVal>
          <c:yVal>
            <c:numRef>
              <c:f>'Spectre simulé'!$E$9:$E$109</c:f>
              <c:numCache/>
            </c:numRef>
          </c:yVal>
          <c:smooth val="1"/>
        </c:ser>
        <c:ser>
          <c:idx val="2"/>
          <c:order val="2"/>
          <c:tx>
            <c:v>gauss 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simulé'!$A$9:$A$109</c:f>
              <c:numCache/>
            </c:numRef>
          </c:xVal>
          <c:yVal>
            <c:numRef>
              <c:f>'Spectre simulé'!$H$9:$H$109</c:f>
              <c:numCache/>
            </c:numRef>
          </c:yVal>
          <c:smooth val="1"/>
        </c:ser>
        <c:ser>
          <c:idx val="3"/>
          <c:order val="3"/>
          <c:tx>
            <c:v>gauss 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simulé'!$A$9:$A$109</c:f>
              <c:numCache/>
            </c:numRef>
          </c:xVal>
          <c:yVal>
            <c:numRef>
              <c:f>'Spectre simulé'!$K$9:$K$109</c:f>
              <c:numCache/>
            </c:numRef>
          </c:yVal>
          <c:smooth val="1"/>
        </c:ser>
        <c:ser>
          <c:idx val="4"/>
          <c:order val="4"/>
          <c:tx>
            <c:v>simulé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simulé'!$A$9:$A$109</c:f>
              <c:numCache/>
            </c:numRef>
          </c:xVal>
          <c:yVal>
            <c:numRef>
              <c:f>'Spectre simulé'!$M$9:$M$109</c:f>
              <c:numCache/>
            </c:numRef>
          </c:yVal>
          <c:smooth val="1"/>
        </c:ser>
        <c:axId val="5564527"/>
        <c:axId val="50080744"/>
      </c:scatterChart>
      <c:val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crossAx val="50080744"/>
        <c:crosses val="autoZero"/>
        <c:crossBetween val="midCat"/>
        <c:dispUnits/>
      </c:valAx>
      <c:valAx>
        <c:axId val="5008074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crossAx val="5564527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142875</xdr:rowOff>
    </xdr:from>
    <xdr:to>
      <xdr:col>11</xdr:col>
      <xdr:colOff>123825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2419350" y="828675"/>
        <a:ext cx="4953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22">
      <selection activeCell="A1" sqref="A1:B69"/>
    </sheetView>
  </sheetViews>
  <sheetFormatPr defaultColWidth="11.421875" defaultRowHeight="12.75"/>
  <sheetData>
    <row r="1" spans="1:2" ht="12.75">
      <c r="A1">
        <v>4413.799</v>
      </c>
      <c r="B1">
        <v>0.916097581386566</v>
      </c>
    </row>
    <row r="2" spans="1:2" ht="12.75">
      <c r="A2">
        <v>4413.839</v>
      </c>
      <c r="B2">
        <v>0.919024407863617</v>
      </c>
    </row>
    <row r="3" spans="1:2" ht="12.75">
      <c r="A3">
        <v>4413.879</v>
      </c>
      <c r="B3">
        <v>0.924878060817719</v>
      </c>
    </row>
    <row r="4" spans="1:2" ht="12.75">
      <c r="A4">
        <v>4413.918</v>
      </c>
      <c r="B4">
        <v>0.929756104946136</v>
      </c>
    </row>
    <row r="5" spans="1:2" ht="12.75">
      <c r="A5">
        <v>4413.958</v>
      </c>
      <c r="B5">
        <v>0.934634149074554</v>
      </c>
    </row>
    <row r="6" spans="1:2" ht="12.75">
      <c r="A6">
        <v>4413.999</v>
      </c>
      <c r="B6">
        <v>0.934634149074554</v>
      </c>
    </row>
    <row r="7" spans="1:2" ht="12.75">
      <c r="A7">
        <v>4414.039</v>
      </c>
      <c r="B7">
        <v>0.931707322597504</v>
      </c>
    </row>
    <row r="8" spans="1:2" ht="12.75">
      <c r="A8">
        <v>4414.079</v>
      </c>
      <c r="B8">
        <v>0.927804887294769</v>
      </c>
    </row>
    <row r="9" spans="1:2" ht="12.75">
      <c r="A9">
        <v>4414.119</v>
      </c>
      <c r="B9">
        <v>0.925853669643402</v>
      </c>
    </row>
    <row r="10" spans="1:2" ht="12.75">
      <c r="A10">
        <v>4414.159</v>
      </c>
      <c r="B10">
        <v>0.927804887294769</v>
      </c>
    </row>
    <row r="11" spans="1:2" ht="12.75">
      <c r="A11">
        <v>4414.199</v>
      </c>
      <c r="B11">
        <v>0.934634149074554</v>
      </c>
    </row>
    <row r="12" spans="1:2" ht="12.75">
      <c r="A12">
        <v>4414.238</v>
      </c>
      <c r="B12">
        <v>0.940487802028656</v>
      </c>
    </row>
    <row r="13" spans="1:2" ht="12.75">
      <c r="A13">
        <v>4414.278</v>
      </c>
      <c r="B13">
        <v>0.94439023733139</v>
      </c>
    </row>
    <row r="14" spans="1:2" ht="12.75">
      <c r="A14">
        <v>4414.318</v>
      </c>
      <c r="B14">
        <v>0.94439023733139</v>
      </c>
    </row>
    <row r="15" spans="1:2" ht="12.75">
      <c r="A15">
        <v>4414.358</v>
      </c>
      <c r="B15">
        <v>0.939512193202972</v>
      </c>
    </row>
    <row r="16" spans="1:2" ht="12.75">
      <c r="A16">
        <v>4414.398</v>
      </c>
      <c r="B16">
        <v>0.931707322597504</v>
      </c>
    </row>
    <row r="17" spans="1:2" ht="12.75">
      <c r="A17">
        <v>4414.438</v>
      </c>
      <c r="B17">
        <v>0.921951234340668</v>
      </c>
    </row>
    <row r="18" spans="1:2" ht="12.75">
      <c r="A18">
        <v>4414.479</v>
      </c>
      <c r="B18">
        <v>0.914146363735199</v>
      </c>
    </row>
    <row r="19" spans="1:2" ht="12.75">
      <c r="A19">
        <v>4414.519</v>
      </c>
      <c r="B19">
        <v>0.907317101955414</v>
      </c>
    </row>
    <row r="20" spans="1:2" ht="12.75">
      <c r="A20">
        <v>4414.558</v>
      </c>
      <c r="B20">
        <v>0.90634149312973</v>
      </c>
    </row>
    <row r="21" spans="1:2" ht="12.75">
      <c r="A21">
        <v>4414.598</v>
      </c>
      <c r="B21">
        <v>0.905365824699402</v>
      </c>
    </row>
    <row r="22" spans="1:2" ht="12.75">
      <c r="A22">
        <v>4414.638</v>
      </c>
      <c r="B22">
        <v>0.901463389396667</v>
      </c>
    </row>
    <row r="23" spans="1:2" ht="12.75">
      <c r="A23">
        <v>4414.678</v>
      </c>
      <c r="B23">
        <v>0.889756083488464</v>
      </c>
    </row>
    <row r="24" spans="1:2" ht="12.75">
      <c r="A24">
        <v>4414.718</v>
      </c>
      <c r="B24">
        <v>0.864390254020691</v>
      </c>
    </row>
    <row r="25" spans="1:2" ht="12.75">
      <c r="A25">
        <v>4414.758</v>
      </c>
      <c r="B25">
        <v>0.828292667865753</v>
      </c>
    </row>
    <row r="26" spans="1:2" ht="12.75">
      <c r="A26">
        <v>4414.798</v>
      </c>
      <c r="B26">
        <v>0.783414661884308</v>
      </c>
    </row>
    <row r="27" spans="1:2" ht="12.75">
      <c r="A27">
        <v>4414.838</v>
      </c>
      <c r="B27">
        <v>0.743414640426636</v>
      </c>
    </row>
    <row r="28" spans="1:2" ht="12.75">
      <c r="A28">
        <v>4414.878</v>
      </c>
      <c r="B28">
        <v>0.710243880748749</v>
      </c>
    </row>
    <row r="29" spans="1:2" ht="12.75">
      <c r="A29">
        <v>4414.918</v>
      </c>
      <c r="B29">
        <v>0.681951224803925</v>
      </c>
    </row>
    <row r="30" spans="1:2" ht="12.75">
      <c r="A30">
        <v>4414.958</v>
      </c>
      <c r="B30">
        <v>0.657561004161835</v>
      </c>
    </row>
    <row r="31" spans="1:2" ht="12.75">
      <c r="A31">
        <v>4414.998</v>
      </c>
      <c r="B31">
        <v>0.636097550392151</v>
      </c>
    </row>
    <row r="32" spans="1:2" ht="12.75">
      <c r="A32">
        <v>4415.038</v>
      </c>
      <c r="B32">
        <v>0.618536591529846</v>
      </c>
    </row>
    <row r="33" spans="1:2" ht="12.75">
      <c r="A33">
        <v>4415.078</v>
      </c>
      <c r="B33">
        <v>0.607804894447327</v>
      </c>
    </row>
    <row r="34" spans="1:2" ht="12.75">
      <c r="A34">
        <v>4415.118</v>
      </c>
      <c r="B34">
        <v>0.612682938575745</v>
      </c>
    </row>
    <row r="35" spans="1:2" ht="12.75">
      <c r="A35">
        <v>4415.158</v>
      </c>
      <c r="B35">
        <v>0.636097550392151</v>
      </c>
    </row>
    <row r="36" spans="1:2" ht="12.75">
      <c r="A36">
        <v>4415.198</v>
      </c>
      <c r="B36">
        <v>0.671219527721405</v>
      </c>
    </row>
    <row r="37" spans="1:2" ht="12.75">
      <c r="A37">
        <v>4415.238</v>
      </c>
      <c r="B37">
        <v>0.714146316051483</v>
      </c>
    </row>
    <row r="38" spans="1:2" ht="12.75">
      <c r="A38">
        <v>4415.278</v>
      </c>
      <c r="B38">
        <v>0.756097555160522</v>
      </c>
    </row>
    <row r="39" spans="1:2" ht="12.75">
      <c r="A39">
        <v>4415.318</v>
      </c>
      <c r="B39">
        <v>0.789268314838409</v>
      </c>
    </row>
    <row r="40" spans="1:2" ht="12.75">
      <c r="A40">
        <v>4415.358</v>
      </c>
      <c r="B40">
        <v>0.806829273700714</v>
      </c>
    </row>
    <row r="41" spans="1:2" ht="12.75">
      <c r="A41">
        <v>4415.398</v>
      </c>
      <c r="B41">
        <v>0.805853664875031</v>
      </c>
    </row>
    <row r="42" spans="1:2" ht="12.75">
      <c r="A42">
        <v>4415.438</v>
      </c>
      <c r="B42">
        <v>0.790243923664093</v>
      </c>
    </row>
    <row r="43" spans="1:2" ht="12.75">
      <c r="A43">
        <v>4415.478</v>
      </c>
      <c r="B43">
        <v>0.776585340499878</v>
      </c>
    </row>
    <row r="44" spans="1:2" ht="12.75">
      <c r="A44">
        <v>4415.518</v>
      </c>
      <c r="B44">
        <v>0.776585340499878</v>
      </c>
    </row>
    <row r="45" spans="1:2" ht="12.75">
      <c r="A45">
        <v>4415.558</v>
      </c>
      <c r="B45">
        <v>0.794146358966827</v>
      </c>
    </row>
    <row r="46" spans="1:2" ht="12.75">
      <c r="A46">
        <v>4415.598</v>
      </c>
      <c r="B46">
        <v>0.829268276691437</v>
      </c>
    </row>
    <row r="47" spans="1:2" ht="12.75">
      <c r="A47">
        <v>4415.638</v>
      </c>
      <c r="B47">
        <v>0.867317080497742</v>
      </c>
    </row>
    <row r="48" spans="1:2" ht="12.75">
      <c r="A48">
        <v>4415.678</v>
      </c>
      <c r="B48">
        <v>0.902438998222351</v>
      </c>
    </row>
    <row r="49" spans="1:2" ht="12.75">
      <c r="A49">
        <v>4415.718</v>
      </c>
      <c r="B49">
        <v>0.924878060817719</v>
      </c>
    </row>
    <row r="50" spans="1:2" ht="12.75">
      <c r="A50">
        <v>4415.758</v>
      </c>
      <c r="B50">
        <v>0.937560975551605</v>
      </c>
    </row>
    <row r="51" spans="1:2" ht="12.75">
      <c r="A51">
        <v>4415.798</v>
      </c>
      <c r="B51">
        <v>0.947317063808441</v>
      </c>
    </row>
    <row r="52" spans="1:2" ht="12.75">
      <c r="A52">
        <v>4415.837</v>
      </c>
      <c r="B52">
        <v>0.952195107936859</v>
      </c>
    </row>
    <row r="53" spans="1:2" ht="12.75">
      <c r="A53">
        <v>4415.877</v>
      </c>
      <c r="B53">
        <v>0.95512193441391</v>
      </c>
    </row>
    <row r="54" spans="1:2" ht="12.75">
      <c r="A54">
        <v>4415.917</v>
      </c>
      <c r="B54">
        <v>0.959024369716644</v>
      </c>
    </row>
    <row r="55" spans="1:2" ht="12.75">
      <c r="A55">
        <v>4415.958</v>
      </c>
      <c r="B55">
        <v>0.960975587368011</v>
      </c>
    </row>
    <row r="56" spans="1:2" ht="12.75">
      <c r="A56">
        <v>4415.998</v>
      </c>
      <c r="B56">
        <v>0.961951196193695</v>
      </c>
    </row>
    <row r="57" spans="1:2" ht="12.75">
      <c r="A57">
        <v>4416.038</v>
      </c>
      <c r="B57">
        <v>0.963902413845062</v>
      </c>
    </row>
    <row r="58" spans="1:2" ht="12.75">
      <c r="A58">
        <v>4416.078</v>
      </c>
      <c r="B58">
        <v>0.964878022670746</v>
      </c>
    </row>
    <row r="59" spans="1:2" ht="12.75">
      <c r="A59">
        <v>4416.118</v>
      </c>
      <c r="B59">
        <v>0.966829240322113</v>
      </c>
    </row>
    <row r="60" spans="1:2" ht="12.75">
      <c r="A60">
        <v>4416.157</v>
      </c>
      <c r="B60">
        <v>0.967804849147797</v>
      </c>
    </row>
    <row r="61" spans="1:2" ht="12.75">
      <c r="A61">
        <v>4416.197</v>
      </c>
      <c r="B61">
        <v>0.964878022670746</v>
      </c>
    </row>
    <row r="62" spans="1:2" ht="12.75">
      <c r="A62">
        <v>4416.237</v>
      </c>
      <c r="B62">
        <v>0.959024369716644</v>
      </c>
    </row>
    <row r="63" spans="1:2" ht="12.75">
      <c r="A63">
        <v>4416.277</v>
      </c>
      <c r="B63">
        <v>0.949268281459808</v>
      </c>
    </row>
    <row r="64" spans="1:2" ht="12.75">
      <c r="A64">
        <v>4416.317</v>
      </c>
      <c r="B64">
        <v>0.935609757900238</v>
      </c>
    </row>
    <row r="65" spans="1:2" ht="12.75">
      <c r="A65">
        <v>4416.357</v>
      </c>
      <c r="B65">
        <v>0.921951234340668</v>
      </c>
    </row>
    <row r="66" spans="1:2" ht="12.75">
      <c r="A66">
        <v>4416.397</v>
      </c>
      <c r="B66">
        <v>0.911219537258148</v>
      </c>
    </row>
    <row r="67" spans="1:2" ht="12.75">
      <c r="A67">
        <v>4416.438</v>
      </c>
      <c r="B67">
        <v>0.909268319606781</v>
      </c>
    </row>
    <row r="68" spans="1:2" ht="12.75">
      <c r="A68">
        <v>4416.477</v>
      </c>
      <c r="B68">
        <v>0.913170754909515</v>
      </c>
    </row>
    <row r="69" spans="1:2" ht="12.75">
      <c r="A69">
        <v>4416.517</v>
      </c>
      <c r="B69">
        <v>0.921951234340668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7.421875" style="0" customWidth="1"/>
    <col min="3" max="3" width="16.140625" style="0" bestFit="1" customWidth="1"/>
    <col min="4" max="4" width="13.8515625" style="0" bestFit="1" customWidth="1"/>
    <col min="5" max="5" width="12.7109375" style="0" bestFit="1" customWidth="1"/>
  </cols>
  <sheetData>
    <row r="1" ht="12.75">
      <c r="A1" s="1" t="s">
        <v>1</v>
      </c>
    </row>
    <row r="2" ht="12.75">
      <c r="A2" s="1" t="s">
        <v>55</v>
      </c>
    </row>
    <row r="3" ht="12.75">
      <c r="A3" s="1" t="s">
        <v>56</v>
      </c>
    </row>
    <row r="6" ht="13.5" thickBot="1">
      <c r="A6" t="s">
        <v>2</v>
      </c>
    </row>
    <row r="7" spans="2:5" ht="13.5" thickBot="1">
      <c r="B7" s="19" t="s">
        <v>3</v>
      </c>
      <c r="C7" s="19" t="s">
        <v>4</v>
      </c>
      <c r="D7" s="19" t="s">
        <v>5</v>
      </c>
      <c r="E7" s="19" t="s">
        <v>6</v>
      </c>
    </row>
    <row r="8" spans="2:5" ht="13.5" thickBot="1">
      <c r="B8" s="2" t="s">
        <v>30</v>
      </c>
      <c r="C8" s="2" t="s">
        <v>51</v>
      </c>
      <c r="D8" s="4">
        <v>0.06400330014385913</v>
      </c>
      <c r="E8" s="4">
        <v>4.038105018116495E-26</v>
      </c>
    </row>
    <row r="11" ht="13.5" thickBot="1">
      <c r="A11" t="s">
        <v>7</v>
      </c>
    </row>
    <row r="12" spans="2:5" ht="13.5" thickBot="1">
      <c r="B12" s="19" t="s">
        <v>3</v>
      </c>
      <c r="C12" s="19" t="s">
        <v>4</v>
      </c>
      <c r="D12" s="19" t="s">
        <v>5</v>
      </c>
      <c r="E12" s="19" t="s">
        <v>6</v>
      </c>
    </row>
    <row r="13" spans="2:5" ht="12.75">
      <c r="B13" s="3" t="s">
        <v>11</v>
      </c>
      <c r="C13" s="3" t="s">
        <v>31</v>
      </c>
      <c r="D13" s="5">
        <v>0.64</v>
      </c>
      <c r="E13" s="5">
        <v>0.6399999994739851</v>
      </c>
    </row>
    <row r="14" spans="2:5" ht="12.75">
      <c r="B14" s="3" t="s">
        <v>32</v>
      </c>
      <c r="C14" s="3" t="s">
        <v>44</v>
      </c>
      <c r="D14" s="5">
        <v>4294.169000000006</v>
      </c>
      <c r="E14" s="5">
        <v>4294.169000006505</v>
      </c>
    </row>
    <row r="15" spans="2:5" ht="12.75">
      <c r="B15" s="3" t="s">
        <v>33</v>
      </c>
      <c r="C15" s="3" t="s">
        <v>34</v>
      </c>
      <c r="D15" s="5">
        <v>0.36</v>
      </c>
      <c r="E15" s="5">
        <v>0.3600000166025543</v>
      </c>
    </row>
    <row r="16" spans="2:5" ht="12.75">
      <c r="B16" s="3" t="s">
        <v>12</v>
      </c>
      <c r="C16" s="3" t="s">
        <v>35</v>
      </c>
      <c r="D16" s="5">
        <v>0.85</v>
      </c>
      <c r="E16" s="5">
        <v>0.7228037721667914</v>
      </c>
    </row>
    <row r="17" spans="2:5" ht="12.75">
      <c r="B17" s="3" t="s">
        <v>36</v>
      </c>
      <c r="C17" s="3" t="s">
        <v>45</v>
      </c>
      <c r="D17" s="5">
        <v>4294.819</v>
      </c>
      <c r="E17" s="5">
        <v>4295.110234332669</v>
      </c>
    </row>
    <row r="18" spans="2:5" ht="12.75">
      <c r="B18" s="3" t="s">
        <v>37</v>
      </c>
      <c r="C18" s="3" t="s">
        <v>38</v>
      </c>
      <c r="D18" s="5">
        <v>0.4</v>
      </c>
      <c r="E18" s="5">
        <v>0.6655296432051507</v>
      </c>
    </row>
    <row r="19" spans="2:5" ht="12.75">
      <c r="B19" s="3" t="s">
        <v>10</v>
      </c>
      <c r="C19" s="3" t="s">
        <v>39</v>
      </c>
      <c r="D19" s="5">
        <v>0.94</v>
      </c>
      <c r="E19" s="5">
        <v>0.94</v>
      </c>
    </row>
    <row r="20" spans="2:5" ht="12.75">
      <c r="B20" s="3" t="s">
        <v>40</v>
      </c>
      <c r="C20" s="3" t="s">
        <v>46</v>
      </c>
      <c r="D20" s="5">
        <v>4293.84</v>
      </c>
      <c r="E20" s="5">
        <v>4293.84</v>
      </c>
    </row>
    <row r="21" spans="2:5" ht="13.5" thickBot="1">
      <c r="B21" s="2" t="s">
        <v>41</v>
      </c>
      <c r="C21" s="2" t="s">
        <v>42</v>
      </c>
      <c r="D21" s="4">
        <v>0.21</v>
      </c>
      <c r="E21" s="4">
        <v>0.21</v>
      </c>
    </row>
    <row r="24" ht="12.75">
      <c r="A24" t="s">
        <v>8</v>
      </c>
    </row>
    <row r="25" ht="12.75">
      <c r="B2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7.421875" style="0" customWidth="1"/>
    <col min="3" max="3" width="16.140625" style="0" bestFit="1" customWidth="1"/>
    <col min="4" max="4" width="13.8515625" style="0" bestFit="1" customWidth="1"/>
    <col min="5" max="5" width="12.7109375" style="0" bestFit="1" customWidth="1"/>
  </cols>
  <sheetData>
    <row r="1" ht="12.75">
      <c r="A1" s="1" t="s">
        <v>1</v>
      </c>
    </row>
    <row r="2" ht="12.75">
      <c r="A2" s="1" t="s">
        <v>55</v>
      </c>
    </row>
    <row r="3" ht="12.75">
      <c r="A3" s="1" t="s">
        <v>57</v>
      </c>
    </row>
    <row r="6" ht="13.5" thickBot="1">
      <c r="A6" t="s">
        <v>2</v>
      </c>
    </row>
    <row r="7" spans="2:5" ht="13.5" thickBot="1">
      <c r="B7" s="19" t="s">
        <v>3</v>
      </c>
      <c r="C7" s="19" t="s">
        <v>4</v>
      </c>
      <c r="D7" s="19" t="s">
        <v>5</v>
      </c>
      <c r="E7" s="19" t="s">
        <v>6</v>
      </c>
    </row>
    <row r="8" spans="2:5" ht="13.5" thickBot="1">
      <c r="B8" s="2" t="s">
        <v>30</v>
      </c>
      <c r="C8" s="2" t="s">
        <v>51</v>
      </c>
      <c r="D8" s="4">
        <v>0</v>
      </c>
      <c r="E8" s="4">
        <v>0</v>
      </c>
    </row>
    <row r="11" ht="13.5" thickBot="1">
      <c r="A11" t="s">
        <v>7</v>
      </c>
    </row>
    <row r="12" spans="2:5" ht="13.5" thickBot="1">
      <c r="B12" s="19" t="s">
        <v>3</v>
      </c>
      <c r="C12" s="19" t="s">
        <v>4</v>
      </c>
      <c r="D12" s="19" t="s">
        <v>5</v>
      </c>
      <c r="E12" s="19" t="s">
        <v>6</v>
      </c>
    </row>
    <row r="13" spans="2:5" ht="12.75">
      <c r="B13" s="3" t="s">
        <v>11</v>
      </c>
      <c r="C13" s="3" t="s">
        <v>31</v>
      </c>
      <c r="D13" s="5">
        <v>0.56</v>
      </c>
      <c r="E13" s="5">
        <v>0.56</v>
      </c>
    </row>
    <row r="14" spans="2:5" ht="12.75">
      <c r="B14" s="3" t="s">
        <v>32</v>
      </c>
      <c r="C14" s="3" t="s">
        <v>44</v>
      </c>
      <c r="D14" s="5">
        <v>4299.15</v>
      </c>
      <c r="E14" s="5">
        <v>4299.15</v>
      </c>
    </row>
    <row r="15" spans="2:5" ht="12.75">
      <c r="B15" s="3" t="s">
        <v>33</v>
      </c>
      <c r="C15" s="3" t="s">
        <v>34</v>
      </c>
      <c r="D15" s="5">
        <v>0.5</v>
      </c>
      <c r="E15" s="5">
        <v>0.5</v>
      </c>
    </row>
    <row r="16" spans="2:5" ht="12.75">
      <c r="B16" s="3" t="s">
        <v>12</v>
      </c>
      <c r="C16" s="3" t="s">
        <v>35</v>
      </c>
      <c r="D16" s="5">
        <v>0.7</v>
      </c>
      <c r="E16" s="5">
        <v>0.7</v>
      </c>
    </row>
    <row r="17" spans="2:5" ht="12.75">
      <c r="B17" s="3" t="s">
        <v>36</v>
      </c>
      <c r="C17" s="3" t="s">
        <v>45</v>
      </c>
      <c r="D17" s="5">
        <v>4298.72</v>
      </c>
      <c r="E17" s="5">
        <v>4298.72</v>
      </c>
    </row>
    <row r="18" spans="2:5" ht="12.75">
      <c r="B18" s="3" t="s">
        <v>37</v>
      </c>
      <c r="C18" s="3" t="s">
        <v>38</v>
      </c>
      <c r="D18" s="5">
        <v>0.4</v>
      </c>
      <c r="E18" s="5">
        <v>0.4</v>
      </c>
    </row>
    <row r="19" spans="2:5" ht="12.75">
      <c r="B19" s="3" t="s">
        <v>10</v>
      </c>
      <c r="C19" s="3" t="s">
        <v>39</v>
      </c>
      <c r="D19" s="5">
        <v>0.73</v>
      </c>
      <c r="E19" s="5">
        <v>0.73</v>
      </c>
    </row>
    <row r="20" spans="2:5" ht="12.75">
      <c r="B20" s="3" t="s">
        <v>40</v>
      </c>
      <c r="C20" s="3" t="s">
        <v>46</v>
      </c>
      <c r="D20" s="5">
        <v>4299.62</v>
      </c>
      <c r="E20" s="5">
        <v>4299.62</v>
      </c>
    </row>
    <row r="21" spans="2:5" ht="13.5" thickBot="1">
      <c r="B21" s="2" t="s">
        <v>41</v>
      </c>
      <c r="C21" s="2" t="s">
        <v>42</v>
      </c>
      <c r="D21" s="4">
        <v>0.35</v>
      </c>
      <c r="E21" s="4">
        <v>0.35</v>
      </c>
    </row>
    <row r="24" ht="12.75">
      <c r="A24" t="s">
        <v>8</v>
      </c>
    </row>
    <row r="25" ht="12.75">
      <c r="B2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7.421875" style="0" customWidth="1"/>
    <col min="3" max="3" width="16.140625" style="0" bestFit="1" customWidth="1"/>
    <col min="4" max="4" width="13.8515625" style="0" bestFit="1" customWidth="1"/>
    <col min="5" max="5" width="12.7109375" style="0" bestFit="1" customWidth="1"/>
  </cols>
  <sheetData>
    <row r="1" ht="12.75">
      <c r="A1" s="1" t="s">
        <v>1</v>
      </c>
    </row>
    <row r="2" ht="12.75">
      <c r="A2" s="1" t="s">
        <v>55</v>
      </c>
    </row>
    <row r="3" ht="12.75">
      <c r="A3" s="1" t="s">
        <v>58</v>
      </c>
    </row>
    <row r="6" ht="13.5" thickBot="1">
      <c r="A6" t="s">
        <v>2</v>
      </c>
    </row>
    <row r="7" spans="2:5" ht="13.5" thickBot="1">
      <c r="B7" s="70" t="s">
        <v>3</v>
      </c>
      <c r="C7" s="70" t="s">
        <v>4</v>
      </c>
      <c r="D7" s="70" t="s">
        <v>5</v>
      </c>
      <c r="E7" s="70" t="s">
        <v>6</v>
      </c>
    </row>
    <row r="8" spans="2:5" ht="13.5" thickBot="1">
      <c r="B8" s="2" t="s">
        <v>30</v>
      </c>
      <c r="C8" s="2" t="s">
        <v>51</v>
      </c>
      <c r="D8" s="4">
        <v>0</v>
      </c>
      <c r="E8" s="4">
        <v>0</v>
      </c>
    </row>
    <row r="11" ht="13.5" thickBot="1">
      <c r="A11" t="s">
        <v>7</v>
      </c>
    </row>
    <row r="12" spans="2:5" ht="13.5" thickBot="1">
      <c r="B12" s="70" t="s">
        <v>3</v>
      </c>
      <c r="C12" s="70" t="s">
        <v>4</v>
      </c>
      <c r="D12" s="70" t="s">
        <v>5</v>
      </c>
      <c r="E12" s="70" t="s">
        <v>6</v>
      </c>
    </row>
    <row r="13" spans="2:5" ht="12.75">
      <c r="B13" s="3" t="s">
        <v>11</v>
      </c>
      <c r="C13" s="3" t="s">
        <v>31</v>
      </c>
      <c r="D13" s="5">
        <v>0.86</v>
      </c>
      <c r="E13" s="5">
        <v>0.86</v>
      </c>
    </row>
    <row r="14" spans="2:5" ht="12.75">
      <c r="B14" s="3" t="s">
        <v>32</v>
      </c>
      <c r="C14" s="3" t="s">
        <v>44</v>
      </c>
      <c r="D14" s="5">
        <v>4875.81</v>
      </c>
      <c r="E14" s="5">
        <v>4875.81</v>
      </c>
    </row>
    <row r="15" spans="2:5" ht="12.75">
      <c r="B15" s="3" t="s">
        <v>33</v>
      </c>
      <c r="C15" s="3" t="s">
        <v>34</v>
      </c>
      <c r="D15" s="5">
        <v>0.3</v>
      </c>
      <c r="E15" s="5">
        <v>0.3</v>
      </c>
    </row>
    <row r="16" spans="2:5" ht="12.75">
      <c r="B16" s="3" t="s">
        <v>12</v>
      </c>
      <c r="C16" s="3" t="s">
        <v>35</v>
      </c>
      <c r="D16" s="5">
        <v>0.885</v>
      </c>
      <c r="E16" s="5">
        <v>0.885</v>
      </c>
    </row>
    <row r="17" spans="2:5" ht="12.75">
      <c r="B17" s="3" t="s">
        <v>36</v>
      </c>
      <c r="C17" s="3" t="s">
        <v>45</v>
      </c>
      <c r="D17" s="5">
        <v>4875.42</v>
      </c>
      <c r="E17" s="5">
        <v>4875.42</v>
      </c>
    </row>
    <row r="18" spans="2:5" ht="12.75">
      <c r="B18" s="3" t="s">
        <v>37</v>
      </c>
      <c r="C18" s="3" t="s">
        <v>38</v>
      </c>
      <c r="D18" s="5">
        <v>0.27</v>
      </c>
      <c r="E18" s="5">
        <v>0.27</v>
      </c>
    </row>
    <row r="19" spans="2:5" ht="12.75">
      <c r="B19" s="3" t="s">
        <v>10</v>
      </c>
      <c r="C19" s="3" t="s">
        <v>39</v>
      </c>
      <c r="D19" s="5">
        <v>0.855</v>
      </c>
      <c r="E19" s="5">
        <v>0.855</v>
      </c>
    </row>
    <row r="20" spans="2:5" ht="12.75">
      <c r="B20" s="3" t="s">
        <v>40</v>
      </c>
      <c r="C20" s="3" t="s">
        <v>46</v>
      </c>
      <c r="D20" s="5">
        <v>4876.35</v>
      </c>
      <c r="E20" s="5">
        <v>4876.35</v>
      </c>
    </row>
    <row r="21" spans="2:5" ht="13.5" thickBot="1">
      <c r="B21" s="2" t="s">
        <v>41</v>
      </c>
      <c r="C21" s="2" t="s">
        <v>42</v>
      </c>
      <c r="D21" s="4">
        <v>0.34</v>
      </c>
      <c r="E21" s="4">
        <v>0.34</v>
      </c>
    </row>
    <row r="24" ht="12.75">
      <c r="A24" t="s">
        <v>8</v>
      </c>
    </row>
    <row r="25" ht="12.75">
      <c r="B2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selection activeCell="C6" sqref="C6"/>
    </sheetView>
  </sheetViews>
  <sheetFormatPr defaultColWidth="11.421875" defaultRowHeight="12.75"/>
  <cols>
    <col min="1" max="7" width="9.140625" style="0" customWidth="1"/>
    <col min="8" max="8" width="17.28125" style="0" customWidth="1"/>
    <col min="9" max="12" width="9.140625" style="0" customWidth="1"/>
    <col min="13" max="13" width="15.00390625" style="0" customWidth="1"/>
    <col min="14" max="16384" width="9.140625" style="0" customWidth="1"/>
  </cols>
  <sheetData>
    <row r="1" spans="1:9" ht="13.5" thickBot="1">
      <c r="A1" s="65" t="s">
        <v>54</v>
      </c>
      <c r="B1" s="66"/>
      <c r="C1" s="66"/>
      <c r="D1" s="66"/>
      <c r="E1" s="66"/>
      <c r="F1" s="66"/>
      <c r="G1" s="67"/>
      <c r="H1" s="6" t="s">
        <v>20</v>
      </c>
      <c r="I1" s="7">
        <f>A10-A9</f>
        <v>0.03999999999996362</v>
      </c>
    </row>
    <row r="2" spans="1:9" ht="13.5" thickBot="1">
      <c r="A2" s="22"/>
      <c r="B2" s="62" t="s">
        <v>15</v>
      </c>
      <c r="C2" s="63" t="s">
        <v>16</v>
      </c>
      <c r="D2" s="64" t="s">
        <v>17</v>
      </c>
      <c r="H2" s="6" t="s">
        <v>51</v>
      </c>
      <c r="I2" s="7">
        <f>N73</f>
        <v>0.8908491295657548</v>
      </c>
    </row>
    <row r="3" spans="1:9" ht="13.5" thickBot="1">
      <c r="A3" s="59" t="s">
        <v>18</v>
      </c>
      <c r="B3" s="57">
        <v>0.47</v>
      </c>
      <c r="C3" s="36">
        <v>0.59</v>
      </c>
      <c r="D3" s="56">
        <v>1</v>
      </c>
      <c r="H3" s="6" t="s">
        <v>52</v>
      </c>
      <c r="I3" s="7">
        <f>F73*I1</f>
        <v>0.18421951735571399</v>
      </c>
    </row>
    <row r="4" spans="1:9" ht="13.5" thickBot="1">
      <c r="A4" s="60" t="s">
        <v>43</v>
      </c>
      <c r="B4">
        <v>4233.57</v>
      </c>
      <c r="C4">
        <v>4233.14</v>
      </c>
      <c r="D4">
        <v>3931.18</v>
      </c>
      <c r="H4" s="68" t="s">
        <v>53</v>
      </c>
      <c r="I4" s="69">
        <f>I3/B4*1000000</f>
        <v>43.51398875079755</v>
      </c>
    </row>
    <row r="5" spans="1:4" ht="13.5" thickBot="1">
      <c r="A5" s="61" t="s">
        <v>19</v>
      </c>
      <c r="B5" s="58">
        <v>0.33</v>
      </c>
      <c r="C5" s="41">
        <v>0.31</v>
      </c>
      <c r="D5" s="55">
        <v>0.4</v>
      </c>
    </row>
    <row r="6" ht="13.5" thickBot="1"/>
    <row r="7" spans="1:14" ht="13.5" thickBot="1">
      <c r="A7" s="71" t="s">
        <v>14</v>
      </c>
      <c r="B7" s="72"/>
      <c r="D7" s="73" t="s">
        <v>47</v>
      </c>
      <c r="E7" s="74"/>
      <c r="F7" s="75"/>
      <c r="G7" s="76" t="s">
        <v>48</v>
      </c>
      <c r="H7" s="77"/>
      <c r="I7" s="78"/>
      <c r="J7" s="79" t="s">
        <v>49</v>
      </c>
      <c r="K7" s="80"/>
      <c r="L7" s="81"/>
      <c r="M7" s="50" t="s">
        <v>50</v>
      </c>
      <c r="N7" s="20" t="s">
        <v>29</v>
      </c>
    </row>
    <row r="8" spans="1:14" ht="13.5" thickBot="1">
      <c r="A8" s="18" t="s">
        <v>13</v>
      </c>
      <c r="B8" s="54" t="s">
        <v>0</v>
      </c>
      <c r="C8" t="s">
        <v>21</v>
      </c>
      <c r="D8" s="24"/>
      <c r="E8" s="25" t="s">
        <v>22</v>
      </c>
      <c r="F8" s="26" t="s">
        <v>23</v>
      </c>
      <c r="G8" s="32"/>
      <c r="H8" s="33" t="s">
        <v>24</v>
      </c>
      <c r="I8" s="34" t="s">
        <v>25</v>
      </c>
      <c r="J8" s="42"/>
      <c r="K8" s="43" t="s">
        <v>26</v>
      </c>
      <c r="L8" s="43" t="s">
        <v>27</v>
      </c>
      <c r="M8" s="51" t="s">
        <v>28</v>
      </c>
      <c r="N8" s="21"/>
    </row>
    <row r="9" spans="1:14" ht="13.5" thickBot="1">
      <c r="A9">
        <v>4232.134</v>
      </c>
      <c r="B9">
        <v>0.886434504419547</v>
      </c>
      <c r="C9">
        <v>0</v>
      </c>
      <c r="D9" s="27">
        <f>A9</f>
        <v>4232.134</v>
      </c>
      <c r="E9" s="28">
        <f>1-(1-$B$3)*EXP(-POWER((($A9-$B$4)/(0.6*$B$5)),2))</f>
        <v>1</v>
      </c>
      <c r="F9" s="29">
        <f>1-E9</f>
        <v>0</v>
      </c>
      <c r="G9" s="35">
        <f>A9</f>
        <v>4232.134</v>
      </c>
      <c r="H9" s="36">
        <f>1-(1-$C$3)*EXP(-POWER((($A9-$C$4)/(0.6*$C$5)),2))</f>
        <v>0.9999999999999191</v>
      </c>
      <c r="I9" s="37">
        <f>1-H9</f>
        <v>8.093525849517391E-14</v>
      </c>
      <c r="J9" s="44">
        <f>A9</f>
        <v>4232.134</v>
      </c>
      <c r="K9" s="45">
        <f>1-(1-$D$3)*EXP(-POWER((($A9-$D$4)/(0.6*$D$5)),2))</f>
        <v>1</v>
      </c>
      <c r="L9" s="46">
        <f>1-K9</f>
        <v>0</v>
      </c>
      <c r="M9" s="52">
        <f>1-($F9+$I9+$L9)</f>
        <v>0.9999999999999191</v>
      </c>
      <c r="N9" s="23">
        <f>POWER((B9-M9),2)</f>
        <v>0.012897121786415515</v>
      </c>
    </row>
    <row r="10" spans="1:14" ht="13.5" thickBot="1">
      <c r="A10">
        <v>4232.174</v>
      </c>
      <c r="B10">
        <v>0.891949322881882</v>
      </c>
      <c r="C10">
        <f>$C9+1</f>
        <v>1</v>
      </c>
      <c r="D10" s="27">
        <f aca="true" t="shared" si="0" ref="D10:D49">A10</f>
        <v>4232.174</v>
      </c>
      <c r="E10" s="28">
        <f>1-(1-$B$3)*EXP(-POWER((($A10-$B$4)/(0.6*$B$5)),2))</f>
        <v>1</v>
      </c>
      <c r="F10" s="30">
        <f aca="true" t="shared" si="1" ref="F10:F75">1-E10</f>
        <v>0</v>
      </c>
      <c r="G10" s="38">
        <f aca="true" t="shared" si="2" ref="G10:G49">A10</f>
        <v>4232.174</v>
      </c>
      <c r="H10" s="39">
        <f aca="true" t="shared" si="3" ref="H10:H75">1-(1-$C$3)*EXP(-POWER((($A10-$C$4)/(0.6*$C$5)),2))</f>
        <v>0.9999999999992083</v>
      </c>
      <c r="I10" s="40">
        <f aca="true" t="shared" si="4" ref="I10:I75">1-H10</f>
        <v>7.917000388601991E-13</v>
      </c>
      <c r="J10" s="47">
        <f aca="true" t="shared" si="5" ref="J10:J49">A10</f>
        <v>4232.174</v>
      </c>
      <c r="K10" s="48">
        <f aca="true" t="shared" si="6" ref="K10:K75">1-(1-$D$3)*EXP(-POWER((($A10-$D$4)/(0.6*$D$5)),2))</f>
        <v>1</v>
      </c>
      <c r="L10" s="49">
        <f aca="true" t="shared" si="7" ref="L10:L19">1-K10</f>
        <v>0</v>
      </c>
      <c r="M10" s="53">
        <f aca="true" t="shared" si="8" ref="M10:M75">1-($F10+$I10+$L10)</f>
        <v>0.9999999999992083</v>
      </c>
      <c r="N10" s="23">
        <f aca="true" t="shared" si="9" ref="N10:N63">POWER((B10-M10),2)</f>
        <v>0.0116749488255127</v>
      </c>
    </row>
    <row r="11" spans="1:14" ht="13.5" thickBot="1">
      <c r="A11">
        <v>4232.215</v>
      </c>
      <c r="B11">
        <v>0.890991485991055</v>
      </c>
      <c r="C11">
        <f aca="true" t="shared" si="10" ref="C11:C75">$C10+1</f>
        <v>2</v>
      </c>
      <c r="D11" s="27">
        <f t="shared" si="0"/>
        <v>4232.215</v>
      </c>
      <c r="E11" s="28">
        <f>1-(1-$B$3)*EXP(-POWER((($A11-$B$4)/(0.6*$B$5)),2))</f>
        <v>1</v>
      </c>
      <c r="F11" s="30">
        <f t="shared" si="1"/>
        <v>0</v>
      </c>
      <c r="G11" s="38">
        <f t="shared" si="2"/>
        <v>4232.215</v>
      </c>
      <c r="H11" s="39">
        <f t="shared" si="3"/>
        <v>0.9999999999925552</v>
      </c>
      <c r="I11" s="40">
        <f t="shared" si="4"/>
        <v>7.444822536228912E-12</v>
      </c>
      <c r="J11" s="47">
        <f t="shared" si="5"/>
        <v>4232.215</v>
      </c>
      <c r="K11" s="48">
        <f t="shared" si="6"/>
        <v>1</v>
      </c>
      <c r="L11" s="49">
        <f t="shared" si="7"/>
        <v>0</v>
      </c>
      <c r="M11" s="53">
        <f t="shared" si="8"/>
        <v>0.9999999999925552</v>
      </c>
      <c r="N11" s="23">
        <f t="shared" si="9"/>
        <v>0.01188285612481525</v>
      </c>
    </row>
    <row r="12" spans="1:14" ht="13.5" thickBot="1">
      <c r="A12">
        <v>4232.255</v>
      </c>
      <c r="B12">
        <v>0.887479417391357</v>
      </c>
      <c r="C12">
        <f t="shared" si="10"/>
        <v>3</v>
      </c>
      <c r="D12" s="27">
        <f t="shared" si="0"/>
        <v>4232.255</v>
      </c>
      <c r="E12" s="28">
        <f>1-(1-$B$3)*EXP(-POWER((($A12-$B$4)/(0.6*$B$5)),2))</f>
        <v>1</v>
      </c>
      <c r="F12" s="30">
        <f t="shared" si="1"/>
        <v>0</v>
      </c>
      <c r="G12" s="38">
        <f t="shared" si="2"/>
        <v>4232.255</v>
      </c>
      <c r="H12" s="39">
        <f t="shared" si="3"/>
        <v>0.999999999939645</v>
      </c>
      <c r="I12" s="40">
        <f t="shared" si="4"/>
        <v>6.035505428769739E-11</v>
      </c>
      <c r="J12" s="47">
        <f t="shared" si="5"/>
        <v>4232.255</v>
      </c>
      <c r="K12" s="48">
        <f t="shared" si="6"/>
        <v>1</v>
      </c>
      <c r="L12" s="49">
        <f t="shared" si="7"/>
        <v>0</v>
      </c>
      <c r="M12" s="53">
        <f t="shared" si="8"/>
        <v>0.999999999939645</v>
      </c>
      <c r="N12" s="23">
        <f t="shared" si="9"/>
        <v>0.01266088149700607</v>
      </c>
    </row>
    <row r="13" spans="1:14" ht="13.5" thickBot="1">
      <c r="A13">
        <v>4232.295</v>
      </c>
      <c r="B13">
        <v>0.881819472127382</v>
      </c>
      <c r="C13">
        <f t="shared" si="10"/>
        <v>4</v>
      </c>
      <c r="D13" s="27">
        <f t="shared" si="0"/>
        <v>4232.295</v>
      </c>
      <c r="E13" s="31">
        <f aca="true" t="shared" si="11" ref="E13:E76">1-(1-$B$3)*EXP(-POWER((($A13-$B$4)/(0.6*$B$5)),2))</f>
        <v>1</v>
      </c>
      <c r="F13" s="30">
        <f t="shared" si="1"/>
        <v>0</v>
      </c>
      <c r="G13" s="38">
        <f t="shared" si="2"/>
        <v>4232.295</v>
      </c>
      <c r="H13" s="39">
        <f t="shared" si="3"/>
        <v>0.9999999995539298</v>
      </c>
      <c r="I13" s="40">
        <f t="shared" si="4"/>
        <v>4.460701807929013E-10</v>
      </c>
      <c r="J13" s="47">
        <f t="shared" si="5"/>
        <v>4232.295</v>
      </c>
      <c r="K13" s="48">
        <f t="shared" si="6"/>
        <v>1</v>
      </c>
      <c r="L13" s="49">
        <f t="shared" si="7"/>
        <v>0</v>
      </c>
      <c r="M13" s="53">
        <f t="shared" si="8"/>
        <v>0.9999999995539298</v>
      </c>
      <c r="N13" s="23">
        <f t="shared" si="9"/>
        <v>0.013966637062817025</v>
      </c>
    </row>
    <row r="14" spans="1:14" ht="13.5" thickBot="1">
      <c r="A14">
        <v>4232.336</v>
      </c>
      <c r="B14">
        <v>0.875317791413892</v>
      </c>
      <c r="C14">
        <f t="shared" si="10"/>
        <v>5</v>
      </c>
      <c r="D14" s="27">
        <f t="shared" si="0"/>
        <v>4232.336</v>
      </c>
      <c r="E14" s="31">
        <f t="shared" si="11"/>
        <v>1</v>
      </c>
      <c r="F14" s="30">
        <f t="shared" si="1"/>
        <v>0</v>
      </c>
      <c r="G14" s="38">
        <f t="shared" si="2"/>
        <v>4232.336</v>
      </c>
      <c r="H14" s="39">
        <f t="shared" si="3"/>
        <v>0.99999999685138</v>
      </c>
      <c r="I14" s="40">
        <f t="shared" si="4"/>
        <v>3.1486200313679547E-09</v>
      </c>
      <c r="J14" s="47">
        <f t="shared" si="5"/>
        <v>4232.336</v>
      </c>
      <c r="K14" s="48">
        <f t="shared" si="6"/>
        <v>1</v>
      </c>
      <c r="L14" s="49">
        <f t="shared" si="7"/>
        <v>0</v>
      </c>
      <c r="M14" s="53">
        <f t="shared" si="8"/>
        <v>0.99999999685138</v>
      </c>
      <c r="N14" s="23">
        <f t="shared" si="9"/>
        <v>0.015545652352755958</v>
      </c>
    </row>
    <row r="15" spans="1:14" ht="13.5" thickBot="1">
      <c r="A15">
        <v>4232.376</v>
      </c>
      <c r="B15">
        <v>0.871080088805992</v>
      </c>
      <c r="C15">
        <f t="shared" si="10"/>
        <v>6</v>
      </c>
      <c r="D15" s="27">
        <f t="shared" si="0"/>
        <v>4232.376</v>
      </c>
      <c r="E15" s="31">
        <f t="shared" si="11"/>
        <v>0.9999999999999999</v>
      </c>
      <c r="F15" s="30">
        <f t="shared" si="1"/>
        <v>0</v>
      </c>
      <c r="G15" s="38">
        <f t="shared" si="2"/>
        <v>4232.376</v>
      </c>
      <c r="H15" s="39">
        <f t="shared" si="3"/>
        <v>0.9999999807041386</v>
      </c>
      <c r="I15" s="40">
        <f t="shared" si="4"/>
        <v>1.9295861353185728E-08</v>
      </c>
      <c r="J15" s="47">
        <f t="shared" si="5"/>
        <v>4232.376</v>
      </c>
      <c r="K15" s="48">
        <f t="shared" si="6"/>
        <v>1</v>
      </c>
      <c r="L15" s="49">
        <f t="shared" si="7"/>
        <v>0</v>
      </c>
      <c r="M15" s="53">
        <f t="shared" si="8"/>
        <v>0.9999999807041386</v>
      </c>
      <c r="N15" s="23">
        <f t="shared" si="9"/>
        <v>0.016620338527029824</v>
      </c>
    </row>
    <row r="16" spans="1:14" ht="13.5" thickBot="1">
      <c r="A16">
        <v>4232.417</v>
      </c>
      <c r="B16">
        <v>0.87020932799615</v>
      </c>
      <c r="C16">
        <f t="shared" si="10"/>
        <v>7</v>
      </c>
      <c r="D16" s="27">
        <f t="shared" si="0"/>
        <v>4232.417</v>
      </c>
      <c r="E16" s="31">
        <f t="shared" si="11"/>
        <v>0.999999999999999</v>
      </c>
      <c r="F16" s="30">
        <f t="shared" si="1"/>
        <v>0</v>
      </c>
      <c r="G16" s="38">
        <f t="shared" si="2"/>
        <v>4232.417</v>
      </c>
      <c r="H16" s="39">
        <f t="shared" si="3"/>
        <v>0.9999998875907324</v>
      </c>
      <c r="I16" s="40">
        <f t="shared" si="4"/>
        <v>1.1240926756084235E-07</v>
      </c>
      <c r="J16" s="47">
        <f t="shared" si="5"/>
        <v>4232.417</v>
      </c>
      <c r="K16" s="48">
        <f t="shared" si="6"/>
        <v>1</v>
      </c>
      <c r="L16" s="49">
        <f t="shared" si="7"/>
        <v>0</v>
      </c>
      <c r="M16" s="53">
        <f t="shared" si="8"/>
        <v>0.9999998875907324</v>
      </c>
      <c r="N16" s="23">
        <f t="shared" si="9"/>
        <v>0.01684558935987485</v>
      </c>
    </row>
    <row r="17" spans="1:14" ht="13.5" thickBot="1">
      <c r="A17">
        <v>4232.457</v>
      </c>
      <c r="B17">
        <v>0.873866523397488</v>
      </c>
      <c r="C17">
        <f t="shared" si="10"/>
        <v>8</v>
      </c>
      <c r="D17" s="27">
        <f t="shared" si="0"/>
        <v>4232.457</v>
      </c>
      <c r="E17" s="31">
        <f t="shared" si="11"/>
        <v>0.99999999999999</v>
      </c>
      <c r="F17" s="30">
        <f t="shared" si="1"/>
        <v>9.992007221626409E-15</v>
      </c>
      <c r="G17" s="38">
        <f t="shared" si="2"/>
        <v>4232.457</v>
      </c>
      <c r="H17" s="39">
        <f t="shared" si="3"/>
        <v>0.9999994287837584</v>
      </c>
      <c r="I17" s="40">
        <f t="shared" si="4"/>
        <v>5.712162416404709E-07</v>
      </c>
      <c r="J17" s="47">
        <f t="shared" si="5"/>
        <v>4232.457</v>
      </c>
      <c r="K17" s="48">
        <f t="shared" si="6"/>
        <v>1</v>
      </c>
      <c r="L17" s="49">
        <f t="shared" si="7"/>
        <v>0</v>
      </c>
      <c r="M17" s="53">
        <f t="shared" si="8"/>
        <v>0.9999994287837484</v>
      </c>
      <c r="N17" s="23">
        <f t="shared" si="9"/>
        <v>0.015909509821179297</v>
      </c>
    </row>
    <row r="18" spans="1:14" ht="13.5" thickBot="1">
      <c r="A18">
        <v>4232.498</v>
      </c>
      <c r="B18">
        <v>0.877001262312921</v>
      </c>
      <c r="C18">
        <f t="shared" si="10"/>
        <v>9</v>
      </c>
      <c r="D18" s="27">
        <f t="shared" si="0"/>
        <v>4232.498</v>
      </c>
      <c r="E18" s="31">
        <f t="shared" si="11"/>
        <v>0.9999999999999014</v>
      </c>
      <c r="F18" s="30">
        <f t="shared" si="1"/>
        <v>9.85878045867139E-14</v>
      </c>
      <c r="G18" s="38">
        <f t="shared" si="2"/>
        <v>4232.498</v>
      </c>
      <c r="H18" s="39">
        <f t="shared" si="3"/>
        <v>0.9999972536278984</v>
      </c>
      <c r="I18" s="40">
        <f t="shared" si="4"/>
        <v>2.746372101625205E-06</v>
      </c>
      <c r="J18" s="47">
        <f t="shared" si="5"/>
        <v>4232.498</v>
      </c>
      <c r="K18" s="48">
        <f t="shared" si="6"/>
        <v>1</v>
      </c>
      <c r="L18" s="49">
        <f t="shared" si="7"/>
        <v>0</v>
      </c>
      <c r="M18" s="53">
        <f t="shared" si="8"/>
        <v>0.9999972536277998</v>
      </c>
      <c r="N18" s="23">
        <f t="shared" si="9"/>
        <v>0.015128013879529745</v>
      </c>
    </row>
    <row r="19" spans="1:14" ht="13.5" thickBot="1">
      <c r="A19">
        <v>4232.538</v>
      </c>
      <c r="B19">
        <v>0.869019288222699</v>
      </c>
      <c r="C19">
        <f t="shared" si="10"/>
        <v>10</v>
      </c>
      <c r="D19" s="27">
        <f t="shared" si="0"/>
        <v>4232.538</v>
      </c>
      <c r="E19" s="31">
        <f t="shared" si="11"/>
        <v>0.9999999999991563</v>
      </c>
      <c r="F19" s="30">
        <f t="shared" si="1"/>
        <v>8.436584764126565E-13</v>
      </c>
      <c r="G19" s="38">
        <f t="shared" si="2"/>
        <v>4232.538</v>
      </c>
      <c r="H19" s="39">
        <f t="shared" si="3"/>
        <v>0.9999884278960111</v>
      </c>
      <c r="I19" s="40">
        <f t="shared" si="4"/>
        <v>1.1572103988943816E-05</v>
      </c>
      <c r="J19" s="47">
        <f t="shared" si="5"/>
        <v>4232.538</v>
      </c>
      <c r="K19" s="48">
        <f t="shared" si="6"/>
        <v>1</v>
      </c>
      <c r="L19" s="49">
        <f t="shared" si="7"/>
        <v>0</v>
      </c>
      <c r="M19" s="53">
        <f t="shared" si="8"/>
        <v>0.9999884278951674</v>
      </c>
      <c r="N19" s="23">
        <f t="shared" si="9"/>
        <v>0.017152915546546528</v>
      </c>
    </row>
    <row r="20" spans="1:14" ht="13.5" thickBot="1">
      <c r="A20">
        <v>4232.578</v>
      </c>
      <c r="B20">
        <v>0.844783112348752</v>
      </c>
      <c r="C20">
        <f t="shared" si="10"/>
        <v>11</v>
      </c>
      <c r="D20" s="27">
        <f t="shared" si="0"/>
        <v>4232.578</v>
      </c>
      <c r="E20" s="31">
        <f t="shared" si="11"/>
        <v>0.9999999999933472</v>
      </c>
      <c r="F20" s="30">
        <f t="shared" si="1"/>
        <v>6.6527894304613255E-12</v>
      </c>
      <c r="G20" s="38">
        <f t="shared" si="2"/>
        <v>4232.578</v>
      </c>
      <c r="H20" s="39">
        <f t="shared" si="3"/>
        <v>0.9999555476557587</v>
      </c>
      <c r="I20" s="40">
        <f t="shared" si="4"/>
        <v>4.4452344241330266E-05</v>
      </c>
      <c r="J20" s="47">
        <f t="shared" si="5"/>
        <v>4232.578</v>
      </c>
      <c r="K20" s="48">
        <f t="shared" si="6"/>
        <v>1</v>
      </c>
      <c r="L20" s="49">
        <f aca="true" t="shared" si="12" ref="L20:L83">1-K20</f>
        <v>0</v>
      </c>
      <c r="M20" s="53">
        <f t="shared" si="8"/>
        <v>0.9999555476491059</v>
      </c>
      <c r="N20" s="23">
        <f t="shared" si="9"/>
        <v>0.024078484677042503</v>
      </c>
    </row>
    <row r="21" spans="1:14" ht="13.5" thickBot="1">
      <c r="A21">
        <v>4232.619</v>
      </c>
      <c r="B21">
        <v>0.807021118561921</v>
      </c>
      <c r="C21">
        <f t="shared" si="10"/>
        <v>12</v>
      </c>
      <c r="D21" s="27">
        <f t="shared" si="0"/>
        <v>4232.619</v>
      </c>
      <c r="E21" s="31">
        <f t="shared" si="11"/>
        <v>0.9999999999492434</v>
      </c>
      <c r="F21" s="30">
        <f t="shared" si="1"/>
        <v>5.0756621128300594E-11</v>
      </c>
      <c r="G21" s="38">
        <f t="shared" si="2"/>
        <v>4232.619</v>
      </c>
      <c r="H21" s="39">
        <f t="shared" si="3"/>
        <v>0.9998395648554538</v>
      </c>
      <c r="I21" s="40">
        <f t="shared" si="4"/>
        <v>0.00016043514454622265</v>
      </c>
      <c r="J21" s="47">
        <f t="shared" si="5"/>
        <v>4232.619</v>
      </c>
      <c r="K21" s="48">
        <f t="shared" si="6"/>
        <v>1</v>
      </c>
      <c r="L21" s="49">
        <f t="shared" si="12"/>
        <v>0</v>
      </c>
      <c r="M21" s="53">
        <f t="shared" si="8"/>
        <v>0.9998395648046972</v>
      </c>
      <c r="N21" s="23">
        <f t="shared" si="9"/>
        <v>0.03717895321147834</v>
      </c>
    </row>
    <row r="22" spans="1:14" ht="13.5" thickBot="1">
      <c r="A22">
        <v>4232.659</v>
      </c>
      <c r="B22">
        <v>0.768417389325575</v>
      </c>
      <c r="C22">
        <f t="shared" si="10"/>
        <v>13</v>
      </c>
      <c r="D22" s="27">
        <f t="shared" si="0"/>
        <v>4232.659</v>
      </c>
      <c r="E22" s="31">
        <f t="shared" si="11"/>
        <v>0.9999999996607122</v>
      </c>
      <c r="F22" s="30">
        <f t="shared" si="1"/>
        <v>3.392878200614291E-10</v>
      </c>
      <c r="G22" s="38">
        <f t="shared" si="2"/>
        <v>4232.659</v>
      </c>
      <c r="H22" s="39">
        <f t="shared" si="3"/>
        <v>0.9994889817967372</v>
      </c>
      <c r="I22" s="40">
        <f t="shared" si="4"/>
        <v>0.0005110182032628252</v>
      </c>
      <c r="J22" s="47">
        <f t="shared" si="5"/>
        <v>4232.659</v>
      </c>
      <c r="K22" s="48">
        <f t="shared" si="6"/>
        <v>1</v>
      </c>
      <c r="L22" s="49">
        <f t="shared" si="12"/>
        <v>0</v>
      </c>
      <c r="M22" s="53">
        <f t="shared" si="8"/>
        <v>0.9994889814574494</v>
      </c>
      <c r="N22" s="23">
        <f t="shared" si="9"/>
        <v>0.05339408069035929</v>
      </c>
    </row>
    <row r="23" spans="1:14" ht="13.5" thickBot="1">
      <c r="A23">
        <v>4232.699</v>
      </c>
      <c r="B23">
        <v>0.741249652058493</v>
      </c>
      <c r="C23">
        <f t="shared" si="10"/>
        <v>14</v>
      </c>
      <c r="D23" s="27">
        <f t="shared" si="0"/>
        <v>4232.699</v>
      </c>
      <c r="E23" s="31">
        <f t="shared" si="11"/>
        <v>0.9999999979097672</v>
      </c>
      <c r="F23" s="30">
        <f t="shared" si="1"/>
        <v>2.0902327646510344E-09</v>
      </c>
      <c r="G23" s="38">
        <f t="shared" si="2"/>
        <v>4232.699</v>
      </c>
      <c r="H23" s="39">
        <f t="shared" si="3"/>
        <v>0.9985161068714032</v>
      </c>
      <c r="I23" s="40">
        <f t="shared" si="4"/>
        <v>0.0014838931285967583</v>
      </c>
      <c r="J23" s="47">
        <f t="shared" si="5"/>
        <v>4232.699</v>
      </c>
      <c r="K23" s="48">
        <f t="shared" si="6"/>
        <v>1</v>
      </c>
      <c r="L23" s="49">
        <f t="shared" si="12"/>
        <v>0</v>
      </c>
      <c r="M23" s="53">
        <f t="shared" si="8"/>
        <v>0.9985161047811705</v>
      </c>
      <c r="N23" s="23">
        <f t="shared" si="9"/>
        <v>0.06618602769650964</v>
      </c>
    </row>
    <row r="24" spans="1:14" ht="13.5" thickBot="1">
      <c r="A24">
        <v>4232.74</v>
      </c>
      <c r="B24">
        <v>0.725314729238377</v>
      </c>
      <c r="C24">
        <f t="shared" si="10"/>
        <v>15</v>
      </c>
      <c r="D24" s="27">
        <f t="shared" si="0"/>
        <v>4232.74</v>
      </c>
      <c r="E24" s="31">
        <f t="shared" si="11"/>
        <v>0.9999999876185294</v>
      </c>
      <c r="F24" s="30">
        <f t="shared" si="1"/>
        <v>1.238147062654349E-08</v>
      </c>
      <c r="G24" s="38">
        <f t="shared" si="2"/>
        <v>4232.74</v>
      </c>
      <c r="H24" s="39">
        <f t="shared" si="3"/>
        <v>0.9959797461689974</v>
      </c>
      <c r="I24" s="40">
        <f t="shared" si="4"/>
        <v>0.004020253831002574</v>
      </c>
      <c r="J24" s="47">
        <f t="shared" si="5"/>
        <v>4232.74</v>
      </c>
      <c r="K24" s="48">
        <f t="shared" si="6"/>
        <v>1</v>
      </c>
      <c r="L24" s="49">
        <f t="shared" si="12"/>
        <v>0</v>
      </c>
      <c r="M24" s="53">
        <f t="shared" si="8"/>
        <v>0.9959797337875268</v>
      </c>
      <c r="N24" s="23">
        <f t="shared" si="9"/>
        <v>0.07325954468759127</v>
      </c>
    </row>
    <row r="25" spans="1:14" ht="13.5" thickBot="1">
      <c r="A25">
        <v>4232.78</v>
      </c>
      <c r="B25">
        <v>0.716316867536673</v>
      </c>
      <c r="C25">
        <f t="shared" si="10"/>
        <v>16</v>
      </c>
      <c r="D25" s="27">
        <f t="shared" si="0"/>
        <v>4232.78</v>
      </c>
      <c r="E25" s="31">
        <f t="shared" si="11"/>
        <v>0.9999999353431784</v>
      </c>
      <c r="F25" s="30">
        <f t="shared" si="1"/>
        <v>6.465682156342467E-08</v>
      </c>
      <c r="G25" s="38">
        <f t="shared" si="2"/>
        <v>4232.78</v>
      </c>
      <c r="H25" s="39">
        <f t="shared" si="3"/>
        <v>0.9903200247457125</v>
      </c>
      <c r="I25" s="40">
        <f t="shared" si="4"/>
        <v>0.009679975254287543</v>
      </c>
      <c r="J25" s="47">
        <f t="shared" si="5"/>
        <v>4232.78</v>
      </c>
      <c r="K25" s="48">
        <f t="shared" si="6"/>
        <v>1</v>
      </c>
      <c r="L25" s="49">
        <f t="shared" si="12"/>
        <v>0</v>
      </c>
      <c r="M25" s="53">
        <f t="shared" si="8"/>
        <v>0.9903199600888909</v>
      </c>
      <c r="N25" s="23">
        <f t="shared" si="9"/>
        <v>0.07507769472817928</v>
      </c>
    </row>
    <row r="26" spans="1:14" ht="13.5" thickBot="1">
      <c r="A26">
        <v>4232.82</v>
      </c>
      <c r="B26">
        <v>0.713994838710426</v>
      </c>
      <c r="C26">
        <f t="shared" si="10"/>
        <v>17</v>
      </c>
      <c r="D26" s="27">
        <f t="shared" si="0"/>
        <v>4232.82</v>
      </c>
      <c r="E26" s="31">
        <f t="shared" si="11"/>
        <v>0.9999996888230092</v>
      </c>
      <c r="F26" s="30">
        <f t="shared" si="1"/>
        <v>3.1117699084148853E-07</v>
      </c>
      <c r="G26" s="38">
        <f t="shared" si="2"/>
        <v>4232.82</v>
      </c>
      <c r="H26" s="39">
        <f t="shared" si="3"/>
        <v>0.978751689107445</v>
      </c>
      <c r="I26" s="40">
        <f t="shared" si="4"/>
        <v>0.021248310892554967</v>
      </c>
      <c r="J26" s="47">
        <f t="shared" si="5"/>
        <v>4232.82</v>
      </c>
      <c r="K26" s="48">
        <f t="shared" si="6"/>
        <v>1</v>
      </c>
      <c r="L26" s="49">
        <f t="shared" si="12"/>
        <v>0</v>
      </c>
      <c r="M26" s="53">
        <f t="shared" si="8"/>
        <v>0.9787513779304542</v>
      </c>
      <c r="N26" s="23">
        <f t="shared" si="9"/>
        <v>0.07009602505976632</v>
      </c>
    </row>
    <row r="27" spans="1:14" ht="13.5" thickBot="1">
      <c r="A27">
        <v>4232.861</v>
      </c>
      <c r="B27">
        <v>0.717826186273733</v>
      </c>
      <c r="C27">
        <f t="shared" si="10"/>
        <v>18</v>
      </c>
      <c r="D27" s="27">
        <f t="shared" si="0"/>
        <v>4232.861</v>
      </c>
      <c r="E27" s="31">
        <f t="shared" si="11"/>
        <v>0.999998568896573</v>
      </c>
      <c r="F27" s="30">
        <f t="shared" si="1"/>
        <v>1.4311034269853806E-06</v>
      </c>
      <c r="G27" s="38">
        <f t="shared" si="2"/>
        <v>4232.861</v>
      </c>
      <c r="H27" s="39">
        <f t="shared" si="3"/>
        <v>0.9567863179299501</v>
      </c>
      <c r="I27" s="40">
        <f t="shared" si="4"/>
        <v>0.04321368207004994</v>
      </c>
      <c r="J27" s="47">
        <f t="shared" si="5"/>
        <v>4232.861</v>
      </c>
      <c r="K27" s="48">
        <f t="shared" si="6"/>
        <v>1</v>
      </c>
      <c r="L27" s="49">
        <f t="shared" si="12"/>
        <v>0</v>
      </c>
      <c r="M27" s="53">
        <f t="shared" si="8"/>
        <v>0.9567848868265231</v>
      </c>
      <c r="N27" s="23">
        <f t="shared" si="9"/>
        <v>0.057101260569878014</v>
      </c>
    </row>
    <row r="28" spans="1:14" ht="13.5" thickBot="1">
      <c r="A28">
        <v>4232.901</v>
      </c>
      <c r="B28">
        <v>0.722789522889835</v>
      </c>
      <c r="C28">
        <f t="shared" si="10"/>
        <v>19</v>
      </c>
      <c r="D28" s="27">
        <f t="shared" si="0"/>
        <v>4232.901</v>
      </c>
      <c r="E28" s="31">
        <f t="shared" si="11"/>
        <v>0.9999941617870068</v>
      </c>
      <c r="F28" s="30">
        <f t="shared" si="1"/>
        <v>5.838212993158898E-06</v>
      </c>
      <c r="G28" s="38">
        <f t="shared" si="2"/>
        <v>4232.901</v>
      </c>
      <c r="H28" s="39">
        <f t="shared" si="3"/>
        <v>0.9213450685423241</v>
      </c>
      <c r="I28" s="40">
        <f t="shared" si="4"/>
        <v>0.07865493145767588</v>
      </c>
      <c r="J28" s="47">
        <f t="shared" si="5"/>
        <v>4232.901</v>
      </c>
      <c r="K28" s="48">
        <f t="shared" si="6"/>
        <v>1</v>
      </c>
      <c r="L28" s="49">
        <f t="shared" si="12"/>
        <v>0</v>
      </c>
      <c r="M28" s="53">
        <f t="shared" si="8"/>
        <v>0.921339230329331</v>
      </c>
      <c r="N28" s="23">
        <f t="shared" si="9"/>
        <v>0.03942198632430944</v>
      </c>
    </row>
    <row r="29" spans="1:14" ht="13.5" thickBot="1">
      <c r="A29">
        <v>4232.941</v>
      </c>
      <c r="B29">
        <v>0.724792272752472</v>
      </c>
      <c r="C29">
        <f t="shared" si="10"/>
        <v>20</v>
      </c>
      <c r="D29" s="27">
        <f t="shared" si="0"/>
        <v>4232.941</v>
      </c>
      <c r="E29" s="31">
        <f t="shared" si="11"/>
        <v>0.9999780497305872</v>
      </c>
      <c r="F29" s="30">
        <f t="shared" si="1"/>
        <v>2.195026941276268E-05</v>
      </c>
      <c r="G29" s="38">
        <f t="shared" si="2"/>
        <v>4232.941</v>
      </c>
      <c r="H29" s="39">
        <f t="shared" si="3"/>
        <v>0.8694851183808257</v>
      </c>
      <c r="I29" s="40">
        <f t="shared" si="4"/>
        <v>0.13051488161917435</v>
      </c>
      <c r="J29" s="47">
        <f t="shared" si="5"/>
        <v>4232.941</v>
      </c>
      <c r="K29" s="48">
        <f t="shared" si="6"/>
        <v>1</v>
      </c>
      <c r="L29" s="49">
        <f t="shared" si="12"/>
        <v>0</v>
      </c>
      <c r="M29" s="53">
        <f t="shared" si="8"/>
        <v>0.8694631681114129</v>
      </c>
      <c r="N29" s="23">
        <f t="shared" si="9"/>
        <v>0.02092966796395761</v>
      </c>
    </row>
    <row r="30" spans="1:14" ht="13.5" thickBot="1">
      <c r="A30">
        <v>4232.982</v>
      </c>
      <c r="B30">
        <v>0.715562208168143</v>
      </c>
      <c r="C30">
        <f t="shared" si="10"/>
        <v>21</v>
      </c>
      <c r="D30" s="27">
        <f t="shared" si="0"/>
        <v>4232.982</v>
      </c>
      <c r="E30" s="31">
        <f t="shared" si="11"/>
        <v>0.999921622868582</v>
      </c>
      <c r="F30" s="30">
        <f t="shared" si="1"/>
        <v>7.837713141800595E-05</v>
      </c>
      <c r="G30" s="38">
        <f t="shared" si="2"/>
        <v>4232.982</v>
      </c>
      <c r="H30" s="39">
        <f t="shared" si="3"/>
        <v>0.800747901593824</v>
      </c>
      <c r="I30" s="40">
        <f t="shared" si="4"/>
        <v>0.19925209840617597</v>
      </c>
      <c r="J30" s="47">
        <f t="shared" si="5"/>
        <v>4232.982</v>
      </c>
      <c r="K30" s="48">
        <f t="shared" si="6"/>
        <v>1</v>
      </c>
      <c r="L30" s="49">
        <f t="shared" si="12"/>
        <v>0</v>
      </c>
      <c r="M30" s="53">
        <f t="shared" si="8"/>
        <v>0.800669524462406</v>
      </c>
      <c r="N30" s="23">
        <f t="shared" si="9"/>
        <v>0.007243255286811732</v>
      </c>
    </row>
    <row r="31" spans="1:14" ht="13.5" thickBot="1">
      <c r="A31">
        <v>4233.022</v>
      </c>
      <c r="B31">
        <v>0.689439383872871</v>
      </c>
      <c r="C31">
        <f t="shared" si="10"/>
        <v>22</v>
      </c>
      <c r="D31" s="27">
        <f t="shared" si="0"/>
        <v>4233.022</v>
      </c>
      <c r="E31" s="31">
        <f t="shared" si="11"/>
        <v>0.9997502157375274</v>
      </c>
      <c r="F31" s="30">
        <f t="shared" si="1"/>
        <v>0.00024978426247257435</v>
      </c>
      <c r="G31" s="38">
        <f t="shared" si="2"/>
        <v>4233.022</v>
      </c>
      <c r="H31" s="39">
        <f t="shared" si="3"/>
        <v>0.7258479484283527</v>
      </c>
      <c r="I31" s="40">
        <f t="shared" si="4"/>
        <v>0.27415205157164735</v>
      </c>
      <c r="J31" s="47">
        <f t="shared" si="5"/>
        <v>4233.022</v>
      </c>
      <c r="K31" s="48">
        <f t="shared" si="6"/>
        <v>1</v>
      </c>
      <c r="L31" s="49">
        <f t="shared" si="12"/>
        <v>0</v>
      </c>
      <c r="M31" s="53">
        <f t="shared" si="8"/>
        <v>0.7255981641658801</v>
      </c>
      <c r="N31" s="23">
        <f t="shared" si="9"/>
        <v>0.0013074573922781047</v>
      </c>
    </row>
    <row r="32" spans="1:14" ht="13.5" thickBot="1">
      <c r="A32">
        <v>4233.063</v>
      </c>
      <c r="B32">
        <v>0.646975281712891</v>
      </c>
      <c r="C32">
        <f t="shared" si="10"/>
        <v>23</v>
      </c>
      <c r="D32" s="27">
        <f t="shared" si="0"/>
        <v>4233.063</v>
      </c>
      <c r="E32" s="31">
        <f t="shared" si="11"/>
        <v>0.9992471026569267</v>
      </c>
      <c r="F32" s="30">
        <f t="shared" si="1"/>
        <v>0.0007528973430732666</v>
      </c>
      <c r="G32" s="38">
        <f t="shared" si="2"/>
        <v>4233.063</v>
      </c>
      <c r="H32" s="39">
        <f t="shared" si="3"/>
        <v>0.6545738176967175</v>
      </c>
      <c r="I32" s="40">
        <f t="shared" si="4"/>
        <v>0.3454261823032825</v>
      </c>
      <c r="J32" s="47">
        <f t="shared" si="5"/>
        <v>4233.063</v>
      </c>
      <c r="K32" s="48">
        <f t="shared" si="6"/>
        <v>1</v>
      </c>
      <c r="L32" s="49">
        <f t="shared" si="12"/>
        <v>0</v>
      </c>
      <c r="M32" s="53">
        <f t="shared" si="8"/>
        <v>0.6538209203536443</v>
      </c>
      <c r="N32" s="23">
        <f t="shared" si="9"/>
        <v>4.686276839977429E-05</v>
      </c>
    </row>
    <row r="33" spans="1:14" ht="13.5" thickBot="1">
      <c r="A33">
        <v>4233.103</v>
      </c>
      <c r="B33">
        <v>0.603930672346349</v>
      </c>
      <c r="C33">
        <f t="shared" si="10"/>
        <v>24</v>
      </c>
      <c r="D33" s="27">
        <f t="shared" si="0"/>
        <v>4233.103</v>
      </c>
      <c r="E33" s="31">
        <f t="shared" si="11"/>
        <v>0.9979661109382356</v>
      </c>
      <c r="F33" s="30">
        <f t="shared" si="1"/>
        <v>0.0020338890617643823</v>
      </c>
      <c r="G33" s="38">
        <f t="shared" si="2"/>
        <v>4233.103</v>
      </c>
      <c r="H33" s="39">
        <f t="shared" si="3"/>
        <v>0.6059073196219924</v>
      </c>
      <c r="I33" s="40">
        <f t="shared" si="4"/>
        <v>0.3940926803780076</v>
      </c>
      <c r="J33" s="47">
        <f t="shared" si="5"/>
        <v>4233.103</v>
      </c>
      <c r="K33" s="48">
        <f t="shared" si="6"/>
        <v>1</v>
      </c>
      <c r="L33" s="49">
        <f t="shared" si="12"/>
        <v>0</v>
      </c>
      <c r="M33" s="53">
        <f t="shared" si="8"/>
        <v>0.603873430560228</v>
      </c>
      <c r="N33" s="23">
        <f t="shared" si="9"/>
        <v>3.2766220783208535E-09</v>
      </c>
    </row>
    <row r="34" spans="1:14" ht="13.5" thickBot="1">
      <c r="A34">
        <v>4233.144</v>
      </c>
      <c r="B34">
        <v>0.582422880343242</v>
      </c>
      <c r="C34">
        <f t="shared" si="10"/>
        <v>25</v>
      </c>
      <c r="D34" s="27">
        <f t="shared" si="0"/>
        <v>4233.144</v>
      </c>
      <c r="E34" s="31">
        <f t="shared" si="11"/>
        <v>0.9948248953593716</v>
      </c>
      <c r="F34" s="30">
        <f t="shared" si="1"/>
        <v>0.005175104640628425</v>
      </c>
      <c r="G34" s="38">
        <f t="shared" si="2"/>
        <v>4233.144</v>
      </c>
      <c r="H34" s="39">
        <f t="shared" si="3"/>
        <v>0.5901895734563285</v>
      </c>
      <c r="I34" s="40">
        <f t="shared" si="4"/>
        <v>0.4098104265436715</v>
      </c>
      <c r="J34" s="47">
        <f t="shared" si="5"/>
        <v>4233.144</v>
      </c>
      <c r="K34" s="48">
        <f t="shared" si="6"/>
        <v>1</v>
      </c>
      <c r="L34" s="49">
        <f t="shared" si="12"/>
        <v>0</v>
      </c>
      <c r="M34" s="53">
        <f t="shared" si="8"/>
        <v>0.5850144688157001</v>
      </c>
      <c r="N34" s="23">
        <f t="shared" si="9"/>
        <v>6.71633081057774E-06</v>
      </c>
    </row>
    <row r="35" spans="1:14" ht="13.5" thickBot="1">
      <c r="A35">
        <v>4233.184</v>
      </c>
      <c r="B35">
        <v>0.596935560507282</v>
      </c>
      <c r="C35">
        <f t="shared" si="10"/>
        <v>26</v>
      </c>
      <c r="D35" s="27">
        <f t="shared" si="0"/>
        <v>4233.184</v>
      </c>
      <c r="E35" s="31">
        <f t="shared" si="11"/>
        <v>0.9881497798146649</v>
      </c>
      <c r="F35" s="30">
        <f t="shared" si="1"/>
        <v>0.011850220185335103</v>
      </c>
      <c r="G35" s="38">
        <f t="shared" si="2"/>
        <v>4233.184</v>
      </c>
      <c r="H35" s="39">
        <f t="shared" si="3"/>
        <v>0.6123135349887248</v>
      </c>
      <c r="I35" s="40">
        <f t="shared" si="4"/>
        <v>0.38768646501127524</v>
      </c>
      <c r="J35" s="47">
        <f t="shared" si="5"/>
        <v>4233.184</v>
      </c>
      <c r="K35" s="48">
        <f t="shared" si="6"/>
        <v>1</v>
      </c>
      <c r="L35" s="49">
        <f t="shared" si="12"/>
        <v>0</v>
      </c>
      <c r="M35" s="53">
        <f t="shared" si="8"/>
        <v>0.6004633148033897</v>
      </c>
      <c r="N35" s="23">
        <f t="shared" si="9"/>
        <v>1.2445050373705858E-05</v>
      </c>
    </row>
    <row r="36" spans="1:14" ht="13.5" thickBot="1">
      <c r="A36">
        <v>4233.224</v>
      </c>
      <c r="B36">
        <v>0.641025082845635</v>
      </c>
      <c r="C36">
        <f t="shared" si="10"/>
        <v>27</v>
      </c>
      <c r="D36" s="27">
        <f t="shared" si="0"/>
        <v>4233.224</v>
      </c>
      <c r="E36" s="31">
        <f t="shared" si="11"/>
        <v>0.9749916688965626</v>
      </c>
      <c r="F36" s="30">
        <f t="shared" si="1"/>
        <v>0.025008331103437365</v>
      </c>
      <c r="G36" s="38">
        <f t="shared" si="2"/>
        <v>4233.224</v>
      </c>
      <c r="H36" s="39">
        <f t="shared" si="3"/>
        <v>0.6656451195112147</v>
      </c>
      <c r="I36" s="40">
        <f t="shared" si="4"/>
        <v>0.33435488048878526</v>
      </c>
      <c r="J36" s="47">
        <f t="shared" si="5"/>
        <v>4233.224</v>
      </c>
      <c r="K36" s="48">
        <f t="shared" si="6"/>
        <v>1</v>
      </c>
      <c r="L36" s="49">
        <f t="shared" si="12"/>
        <v>0</v>
      </c>
      <c r="M36" s="53">
        <f t="shared" si="8"/>
        <v>0.6406367884077774</v>
      </c>
      <c r="N36" s="23">
        <f t="shared" si="9"/>
        <v>1.5077257047114553E-07</v>
      </c>
    </row>
    <row r="37" spans="1:14" ht="13.5" thickBot="1">
      <c r="A37">
        <v>4233.265</v>
      </c>
      <c r="B37">
        <v>0.69489615161455</v>
      </c>
      <c r="C37">
        <f t="shared" si="10"/>
        <v>28</v>
      </c>
      <c r="D37" s="27">
        <f t="shared" si="0"/>
        <v>4233.265</v>
      </c>
      <c r="E37" s="31">
        <f t="shared" si="11"/>
        <v>0.9505959502853755</v>
      </c>
      <c r="F37" s="30">
        <f t="shared" si="1"/>
        <v>0.04940404971462453</v>
      </c>
      <c r="G37" s="38">
        <f t="shared" si="2"/>
        <v>4233.265</v>
      </c>
      <c r="H37" s="39">
        <f t="shared" si="3"/>
        <v>0.7390013195933182</v>
      </c>
      <c r="I37" s="40">
        <f t="shared" si="4"/>
        <v>0.26099868040668184</v>
      </c>
      <c r="J37" s="47">
        <f t="shared" si="5"/>
        <v>4233.265</v>
      </c>
      <c r="K37" s="48">
        <f t="shared" si="6"/>
        <v>1</v>
      </c>
      <c r="L37" s="49">
        <f t="shared" si="12"/>
        <v>0</v>
      </c>
      <c r="M37" s="53">
        <f t="shared" si="8"/>
        <v>0.6895972698786936</v>
      </c>
      <c r="N37" s="23">
        <f t="shared" si="9"/>
        <v>2.807814765059204E-05</v>
      </c>
    </row>
    <row r="38" spans="1:14" ht="13.5" thickBot="1">
      <c r="A38">
        <v>4233.305</v>
      </c>
      <c r="B38">
        <v>0.734718945984675</v>
      </c>
      <c r="C38">
        <f t="shared" si="10"/>
        <v>29</v>
      </c>
      <c r="D38" s="27">
        <f t="shared" si="0"/>
        <v>4233.305</v>
      </c>
      <c r="E38" s="31">
        <f t="shared" si="11"/>
        <v>0.9116235344218976</v>
      </c>
      <c r="F38" s="30">
        <f t="shared" si="1"/>
        <v>0.08837646557810241</v>
      </c>
      <c r="G38" s="38">
        <f t="shared" si="2"/>
        <v>4233.305</v>
      </c>
      <c r="H38" s="39">
        <f t="shared" si="3"/>
        <v>0.8133534963783897</v>
      </c>
      <c r="I38" s="40">
        <f t="shared" si="4"/>
        <v>0.18664650362161028</v>
      </c>
      <c r="J38" s="47">
        <f t="shared" si="5"/>
        <v>4233.305</v>
      </c>
      <c r="K38" s="48">
        <f t="shared" si="6"/>
        <v>1</v>
      </c>
      <c r="L38" s="49">
        <f t="shared" si="12"/>
        <v>0</v>
      </c>
      <c r="M38" s="53">
        <f t="shared" si="8"/>
        <v>0.7249770308002873</v>
      </c>
      <c r="N38" s="23">
        <f t="shared" si="9"/>
        <v>9.490491145980396E-05</v>
      </c>
    </row>
    <row r="39" spans="1:14" ht="13.5" thickBot="1">
      <c r="A39">
        <v>4233.345</v>
      </c>
      <c r="B39">
        <v>0.744529517775566</v>
      </c>
      <c r="C39">
        <f t="shared" si="10"/>
        <v>30</v>
      </c>
      <c r="D39" s="27">
        <f t="shared" si="0"/>
        <v>4233.345</v>
      </c>
      <c r="E39" s="31">
        <f t="shared" si="11"/>
        <v>0.8542992745139382</v>
      </c>
      <c r="F39" s="30">
        <f t="shared" si="1"/>
        <v>0.14570072548606183</v>
      </c>
      <c r="G39" s="38">
        <f t="shared" si="2"/>
        <v>4233.345</v>
      </c>
      <c r="H39" s="39">
        <f t="shared" si="3"/>
        <v>0.8783167505968147</v>
      </c>
      <c r="I39" s="40">
        <f t="shared" si="4"/>
        <v>0.12168324940318531</v>
      </c>
      <c r="J39" s="47">
        <f t="shared" si="5"/>
        <v>4233.345</v>
      </c>
      <c r="K39" s="48">
        <f t="shared" si="6"/>
        <v>1</v>
      </c>
      <c r="L39" s="49">
        <f t="shared" si="12"/>
        <v>0</v>
      </c>
      <c r="M39" s="53">
        <f t="shared" si="8"/>
        <v>0.7326160251107529</v>
      </c>
      <c r="N39" s="23">
        <f t="shared" si="9"/>
        <v>0.000141931307474556</v>
      </c>
    </row>
    <row r="40" spans="1:14" ht="13.5" thickBot="1">
      <c r="A40">
        <v>4233.386</v>
      </c>
      <c r="B40">
        <v>0.720757747666869</v>
      </c>
      <c r="C40">
        <f t="shared" si="10"/>
        <v>31</v>
      </c>
      <c r="D40" s="27">
        <f t="shared" si="0"/>
        <v>4233.386</v>
      </c>
      <c r="E40" s="31">
        <f t="shared" si="11"/>
        <v>0.7765267638487854</v>
      </c>
      <c r="F40" s="30">
        <f t="shared" si="1"/>
        <v>0.22347323615121462</v>
      </c>
      <c r="G40" s="38">
        <f t="shared" si="2"/>
        <v>4233.386</v>
      </c>
      <c r="H40" s="39">
        <f t="shared" si="3"/>
        <v>0.9286970574366584</v>
      </c>
      <c r="I40" s="40">
        <f t="shared" si="4"/>
        <v>0.07130294256334158</v>
      </c>
      <c r="J40" s="47">
        <f t="shared" si="5"/>
        <v>4233.386</v>
      </c>
      <c r="K40" s="48">
        <f t="shared" si="6"/>
        <v>1</v>
      </c>
      <c r="L40" s="49">
        <f t="shared" si="12"/>
        <v>0</v>
      </c>
      <c r="M40" s="53">
        <f t="shared" si="8"/>
        <v>0.7052238212854438</v>
      </c>
      <c r="N40" s="23">
        <f t="shared" si="9"/>
        <v>0.0002413028688235361</v>
      </c>
    </row>
    <row r="41" spans="1:14" ht="13.5" thickBot="1">
      <c r="A41">
        <v>4233.426</v>
      </c>
      <c r="B41">
        <v>0.66798964259042</v>
      </c>
      <c r="C41">
        <f t="shared" si="10"/>
        <v>32</v>
      </c>
      <c r="D41" s="27">
        <f t="shared" si="0"/>
        <v>4233.426</v>
      </c>
      <c r="E41" s="31">
        <f t="shared" si="11"/>
        <v>0.68770402164003</v>
      </c>
      <c r="F41" s="30">
        <f t="shared" si="1"/>
        <v>0.31229597835997003</v>
      </c>
      <c r="G41" s="38">
        <f t="shared" si="2"/>
        <v>4233.426</v>
      </c>
      <c r="H41" s="39">
        <f t="shared" si="3"/>
        <v>0.9614545684759455</v>
      </c>
      <c r="I41" s="40">
        <f t="shared" si="4"/>
        <v>0.03854543152405454</v>
      </c>
      <c r="J41" s="47">
        <f t="shared" si="5"/>
        <v>4233.426</v>
      </c>
      <c r="K41" s="48">
        <f t="shared" si="6"/>
        <v>1</v>
      </c>
      <c r="L41" s="49">
        <f t="shared" si="12"/>
        <v>0</v>
      </c>
      <c r="M41" s="53">
        <f t="shared" si="8"/>
        <v>0.6491585901159754</v>
      </c>
      <c r="N41" s="23">
        <f t="shared" si="9"/>
        <v>0.00035460853729528646</v>
      </c>
    </row>
    <row r="42" spans="1:14" ht="13.5" thickBot="1">
      <c r="A42">
        <v>4233.466</v>
      </c>
      <c r="B42">
        <v>0.597196788750235</v>
      </c>
      <c r="C42">
        <f t="shared" si="10"/>
        <v>33</v>
      </c>
      <c r="D42" s="27">
        <f t="shared" si="0"/>
        <v>4233.466</v>
      </c>
      <c r="E42" s="31">
        <f t="shared" si="11"/>
        <v>0.5977849920586167</v>
      </c>
      <c r="F42" s="30">
        <f t="shared" si="1"/>
        <v>0.4022150079413833</v>
      </c>
      <c r="G42" s="38">
        <f t="shared" si="2"/>
        <v>4233.466</v>
      </c>
      <c r="H42" s="39">
        <f t="shared" si="3"/>
        <v>0.9810037549387813</v>
      </c>
      <c r="I42" s="40">
        <f t="shared" si="4"/>
        <v>0.018996245061218664</v>
      </c>
      <c r="J42" s="47">
        <f t="shared" si="5"/>
        <v>4233.466</v>
      </c>
      <c r="K42" s="48">
        <f t="shared" si="6"/>
        <v>1</v>
      </c>
      <c r="L42" s="49">
        <f t="shared" si="12"/>
        <v>0</v>
      </c>
      <c r="M42" s="53">
        <f t="shared" si="8"/>
        <v>0.578788746997398</v>
      </c>
      <c r="N42" s="23">
        <f t="shared" si="9"/>
        <v>0.0003388560011741883</v>
      </c>
    </row>
    <row r="43" spans="1:14" ht="13.5" thickBot="1">
      <c r="A43">
        <v>4233.507</v>
      </c>
      <c r="B43">
        <v>0.52683931531497</v>
      </c>
      <c r="C43">
        <f t="shared" si="10"/>
        <v>34</v>
      </c>
      <c r="D43" s="27">
        <f t="shared" si="0"/>
        <v>4233.507</v>
      </c>
      <c r="E43" s="31">
        <f t="shared" si="11"/>
        <v>0.5210303007188374</v>
      </c>
      <c r="F43" s="30">
        <f t="shared" si="1"/>
        <v>0.4789696992811626</v>
      </c>
      <c r="G43" s="38">
        <f t="shared" si="2"/>
        <v>4233.507</v>
      </c>
      <c r="H43" s="39">
        <f t="shared" si="3"/>
        <v>0.991644153992588</v>
      </c>
      <c r="I43" s="40">
        <f t="shared" si="4"/>
        <v>0.008355846007412016</v>
      </c>
      <c r="J43" s="47">
        <f t="shared" si="5"/>
        <v>4233.507</v>
      </c>
      <c r="K43" s="48">
        <f t="shared" si="6"/>
        <v>1</v>
      </c>
      <c r="L43" s="49">
        <f t="shared" si="12"/>
        <v>0</v>
      </c>
      <c r="M43" s="53">
        <f t="shared" si="8"/>
        <v>0.5126744547114254</v>
      </c>
      <c r="N43" s="23">
        <f t="shared" si="9"/>
        <v>0.00020064327591785</v>
      </c>
    </row>
    <row r="44" spans="1:14" ht="13.5" thickBot="1">
      <c r="A44">
        <v>4233.547</v>
      </c>
      <c r="B44">
        <v>0.481037296717261</v>
      </c>
      <c r="C44">
        <f t="shared" si="10"/>
        <v>35</v>
      </c>
      <c r="D44" s="27">
        <f t="shared" si="0"/>
        <v>4233.547</v>
      </c>
      <c r="E44" s="31">
        <f t="shared" si="11"/>
        <v>0.4771035325526741</v>
      </c>
      <c r="F44" s="30">
        <f t="shared" si="1"/>
        <v>0.5228964674473259</v>
      </c>
      <c r="G44" s="38">
        <f t="shared" si="2"/>
        <v>4233.547</v>
      </c>
      <c r="H44" s="39">
        <f t="shared" si="3"/>
        <v>0.9965854002934941</v>
      </c>
      <c r="I44" s="40">
        <f t="shared" si="4"/>
        <v>0.0034145997065059275</v>
      </c>
      <c r="J44" s="47">
        <f t="shared" si="5"/>
        <v>4233.547</v>
      </c>
      <c r="K44" s="48">
        <f t="shared" si="6"/>
        <v>1</v>
      </c>
      <c r="L44" s="49">
        <f t="shared" si="12"/>
        <v>0</v>
      </c>
      <c r="M44" s="53">
        <f t="shared" si="8"/>
        <v>0.4736889328461682</v>
      </c>
      <c r="N44" s="23">
        <f t="shared" si="9"/>
        <v>5.3998451581981634E-05</v>
      </c>
    </row>
    <row r="45" spans="1:14" ht="13.5" thickBot="1">
      <c r="A45">
        <v>4233.587</v>
      </c>
      <c r="B45">
        <v>0.476335188344112</v>
      </c>
      <c r="C45">
        <f t="shared" si="10"/>
        <v>36</v>
      </c>
      <c r="D45" s="27">
        <f t="shared" si="0"/>
        <v>4233.587</v>
      </c>
      <c r="E45" s="31">
        <f t="shared" si="11"/>
        <v>0.4738926339996422</v>
      </c>
      <c r="F45" s="30">
        <f t="shared" si="1"/>
        <v>0.5261073660003578</v>
      </c>
      <c r="G45" s="38">
        <f t="shared" si="2"/>
        <v>4233.587</v>
      </c>
      <c r="H45" s="39">
        <f t="shared" si="3"/>
        <v>0.9987279078809909</v>
      </c>
      <c r="I45" s="40">
        <f t="shared" si="4"/>
        <v>0.0012720921190091383</v>
      </c>
      <c r="J45" s="47">
        <f t="shared" si="5"/>
        <v>4233.587</v>
      </c>
      <c r="K45" s="48">
        <f t="shared" si="6"/>
        <v>1</v>
      </c>
      <c r="L45" s="49">
        <f t="shared" si="12"/>
        <v>0</v>
      </c>
      <c r="M45" s="53">
        <f t="shared" si="8"/>
        <v>0.47262054188063307</v>
      </c>
      <c r="N45" s="23">
        <f t="shared" si="9"/>
        <v>1.3798598348636374E-05</v>
      </c>
    </row>
    <row r="46" spans="1:14" ht="13.5" thickBot="1">
      <c r="A46">
        <v>4233.628</v>
      </c>
      <c r="B46">
        <v>0.516593363119158</v>
      </c>
      <c r="C46">
        <f t="shared" si="10"/>
        <v>37</v>
      </c>
      <c r="D46" s="27">
        <f t="shared" si="0"/>
        <v>4233.628</v>
      </c>
      <c r="E46" s="31">
        <f t="shared" si="11"/>
        <v>0.5135814652590179</v>
      </c>
      <c r="F46" s="30">
        <f t="shared" si="1"/>
        <v>0.48641853474098207</v>
      </c>
      <c r="G46" s="38">
        <f t="shared" si="2"/>
        <v>4233.628</v>
      </c>
      <c r="H46" s="39">
        <f t="shared" si="3"/>
        <v>0.999579963301961</v>
      </c>
      <c r="I46" s="40">
        <f t="shared" si="4"/>
        <v>0.000420036698039028</v>
      </c>
      <c r="J46" s="47">
        <f t="shared" si="5"/>
        <v>4233.628</v>
      </c>
      <c r="K46" s="48">
        <f t="shared" si="6"/>
        <v>1</v>
      </c>
      <c r="L46" s="49">
        <f t="shared" si="12"/>
        <v>0</v>
      </c>
      <c r="M46" s="53">
        <f t="shared" si="8"/>
        <v>0.5131614285609789</v>
      </c>
      <c r="N46" s="23">
        <f t="shared" si="9"/>
        <v>1.1778174811624245E-05</v>
      </c>
    </row>
    <row r="47" spans="1:14" ht="13.5" thickBot="1">
      <c r="A47">
        <v>4233.668</v>
      </c>
      <c r="B47">
        <v>0.588402104570827</v>
      </c>
      <c r="C47">
        <f t="shared" si="10"/>
        <v>38</v>
      </c>
      <c r="D47" s="27">
        <f t="shared" si="0"/>
        <v>4233.668</v>
      </c>
      <c r="E47" s="31">
        <f t="shared" si="11"/>
        <v>0.5851562248251181</v>
      </c>
      <c r="F47" s="30">
        <f t="shared" si="1"/>
        <v>0.4148437751748819</v>
      </c>
      <c r="G47" s="38">
        <f t="shared" si="2"/>
        <v>4233.668</v>
      </c>
      <c r="H47" s="39">
        <f t="shared" si="3"/>
        <v>0.999870246070594</v>
      </c>
      <c r="I47" s="40">
        <f t="shared" si="4"/>
        <v>0.00012975392940595132</v>
      </c>
      <c r="J47" s="47">
        <f t="shared" si="5"/>
        <v>4233.668</v>
      </c>
      <c r="K47" s="48">
        <f t="shared" si="6"/>
        <v>1</v>
      </c>
      <c r="L47" s="49">
        <f t="shared" si="12"/>
        <v>0</v>
      </c>
      <c r="M47" s="53">
        <f t="shared" si="8"/>
        <v>0.5850264708957121</v>
      </c>
      <c r="N47" s="23">
        <f t="shared" si="9"/>
        <v>1.1394902708569334E-05</v>
      </c>
    </row>
    <row r="48" spans="1:14" ht="13.5" thickBot="1">
      <c r="A48">
        <v>4233.709</v>
      </c>
      <c r="B48">
        <v>0.671269508307494</v>
      </c>
      <c r="C48">
        <f t="shared" si="10"/>
        <v>39</v>
      </c>
      <c r="D48" s="27">
        <f t="shared" si="0"/>
        <v>4233.709</v>
      </c>
      <c r="E48" s="31">
        <f t="shared" si="11"/>
        <v>0.6762263558402152</v>
      </c>
      <c r="F48" s="30">
        <f t="shared" si="1"/>
        <v>0.3237736441597848</v>
      </c>
      <c r="G48" s="38">
        <f t="shared" si="2"/>
        <v>4233.709</v>
      </c>
      <c r="H48" s="39">
        <f t="shared" si="3"/>
        <v>0.9999646401776098</v>
      </c>
      <c r="I48" s="40">
        <f t="shared" si="4"/>
        <v>3.535982239022406E-05</v>
      </c>
      <c r="J48" s="47">
        <f t="shared" si="5"/>
        <v>4233.709</v>
      </c>
      <c r="K48" s="48">
        <f t="shared" si="6"/>
        <v>1</v>
      </c>
      <c r="L48" s="49">
        <f t="shared" si="12"/>
        <v>0</v>
      </c>
      <c r="M48" s="53">
        <f t="shared" si="8"/>
        <v>0.676190996017825</v>
      </c>
      <c r="N48" s="23">
        <f t="shared" si="9"/>
        <v>2.4221041282938704E-05</v>
      </c>
    </row>
    <row r="49" spans="1:14" ht="13.5" thickBot="1">
      <c r="A49">
        <v>4233.749</v>
      </c>
      <c r="B49">
        <v>0.747693282051327</v>
      </c>
      <c r="C49">
        <f t="shared" si="10"/>
        <v>40</v>
      </c>
      <c r="D49" s="27">
        <f t="shared" si="0"/>
        <v>4233.749</v>
      </c>
      <c r="E49" s="31">
        <f t="shared" si="11"/>
        <v>0.7659375513307679</v>
      </c>
      <c r="F49" s="30">
        <f t="shared" si="1"/>
        <v>0.2340624486692321</v>
      </c>
      <c r="G49" s="38">
        <f t="shared" si="2"/>
        <v>4233.749</v>
      </c>
      <c r="H49" s="39">
        <f t="shared" si="3"/>
        <v>0.9999909427182595</v>
      </c>
      <c r="I49" s="40">
        <f t="shared" si="4"/>
        <v>9.057281740498802E-06</v>
      </c>
      <c r="J49" s="47">
        <f t="shared" si="5"/>
        <v>4233.749</v>
      </c>
      <c r="K49" s="48">
        <f t="shared" si="6"/>
        <v>1</v>
      </c>
      <c r="L49" s="49">
        <f t="shared" si="12"/>
        <v>0</v>
      </c>
      <c r="M49" s="53">
        <f t="shared" si="8"/>
        <v>0.7659284940490274</v>
      </c>
      <c r="N49" s="23">
        <f t="shared" si="9"/>
        <v>0.0003325229566010765</v>
      </c>
    </row>
    <row r="50" spans="1:14" ht="13.5" thickBot="1">
      <c r="A50">
        <v>4233.79</v>
      </c>
      <c r="B50">
        <v>0.803654176763864</v>
      </c>
      <c r="C50">
        <f t="shared" si="10"/>
        <v>41</v>
      </c>
      <c r="D50" s="27">
        <f>A50</f>
        <v>4233.79</v>
      </c>
      <c r="E50" s="31">
        <f t="shared" si="11"/>
        <v>0.8457909568023563</v>
      </c>
      <c r="F50" s="30">
        <f t="shared" si="1"/>
        <v>0.15420904319764372</v>
      </c>
      <c r="G50" s="38">
        <f>A50</f>
        <v>4233.79</v>
      </c>
      <c r="H50" s="39">
        <f t="shared" si="3"/>
        <v>0.9999979629189156</v>
      </c>
      <c r="I50" s="40">
        <f t="shared" si="4"/>
        <v>2.037081084371728E-06</v>
      </c>
      <c r="J50" s="47">
        <f>A50</f>
        <v>4233.79</v>
      </c>
      <c r="K50" s="48">
        <f t="shared" si="6"/>
        <v>1</v>
      </c>
      <c r="L50" s="49">
        <f t="shared" si="12"/>
        <v>0</v>
      </c>
      <c r="M50" s="53">
        <f t="shared" si="8"/>
        <v>0.8457889197212719</v>
      </c>
      <c r="N50" s="23">
        <f t="shared" si="9"/>
        <v>0.0017753365640868375</v>
      </c>
    </row>
    <row r="51" spans="1:14" ht="13.5" thickBot="1">
      <c r="A51">
        <v>4233.83</v>
      </c>
      <c r="B51">
        <v>0.838890964202152</v>
      </c>
      <c r="C51">
        <f t="shared" si="10"/>
        <v>42</v>
      </c>
      <c r="D51" s="27">
        <f>A51</f>
        <v>4233.83</v>
      </c>
      <c r="E51" s="31">
        <f t="shared" si="11"/>
        <v>0.9055034655805381</v>
      </c>
      <c r="F51" s="30">
        <f t="shared" si="1"/>
        <v>0.09449653441946193</v>
      </c>
      <c r="G51" s="38">
        <f>A51</f>
        <v>4233.83</v>
      </c>
      <c r="H51" s="39">
        <f t="shared" si="3"/>
        <v>0.9999995673361225</v>
      </c>
      <c r="I51" s="40">
        <f t="shared" si="4"/>
        <v>4.3266387750318103E-07</v>
      </c>
      <c r="J51" s="47">
        <f>A51</f>
        <v>4233.83</v>
      </c>
      <c r="K51" s="48">
        <f t="shared" si="6"/>
        <v>1</v>
      </c>
      <c r="L51" s="49">
        <f t="shared" si="12"/>
        <v>0</v>
      </c>
      <c r="M51" s="53">
        <f t="shared" si="8"/>
        <v>0.9055030329166606</v>
      </c>
      <c r="N51" s="23">
        <f t="shared" si="9"/>
        <v>0.004437167698426407</v>
      </c>
    </row>
    <row r="52" spans="1:14" ht="13.5" thickBot="1">
      <c r="A52">
        <v>4233.87</v>
      </c>
      <c r="B52">
        <v>0.856828636884905</v>
      </c>
      <c r="C52">
        <f t="shared" si="10"/>
        <v>43</v>
      </c>
      <c r="D52" s="27">
        <f aca="true" t="shared" si="13" ref="D52:D61">A52</f>
        <v>4233.87</v>
      </c>
      <c r="E52" s="31">
        <f t="shared" si="11"/>
        <v>0.9466329831751855</v>
      </c>
      <c r="F52" s="30">
        <f t="shared" si="1"/>
        <v>0.053367016824814484</v>
      </c>
      <c r="G52" s="38">
        <f aca="true" t="shared" si="14" ref="G52:G61">A52</f>
        <v>4233.87</v>
      </c>
      <c r="H52" s="39">
        <f t="shared" si="3"/>
        <v>0.9999999162234731</v>
      </c>
      <c r="I52" s="40">
        <f t="shared" si="4"/>
        <v>8.37765269379176E-08</v>
      </c>
      <c r="J52" s="47">
        <f aca="true" t="shared" si="15" ref="J52:J61">A52</f>
        <v>4233.87</v>
      </c>
      <c r="K52" s="48">
        <f t="shared" si="6"/>
        <v>1</v>
      </c>
      <c r="L52" s="49">
        <f t="shared" si="12"/>
        <v>0</v>
      </c>
      <c r="M52" s="53">
        <f t="shared" si="8"/>
        <v>0.9466328993986586</v>
      </c>
      <c r="N52" s="23">
        <f t="shared" si="9"/>
        <v>0.008064805565639174</v>
      </c>
    </row>
    <row r="53" spans="1:14" ht="13.5" thickBot="1">
      <c r="A53">
        <v>4233.911</v>
      </c>
      <c r="B53">
        <v>0.866145777550219</v>
      </c>
      <c r="C53">
        <f t="shared" si="10"/>
        <v>44</v>
      </c>
      <c r="D53" s="27">
        <f t="shared" si="13"/>
        <v>4233.911</v>
      </c>
      <c r="E53" s="31">
        <f t="shared" si="11"/>
        <v>0.9727016127917746</v>
      </c>
      <c r="F53" s="30">
        <f t="shared" si="1"/>
        <v>0.027298387208225416</v>
      </c>
      <c r="G53" s="38">
        <f t="shared" si="14"/>
        <v>4233.911</v>
      </c>
      <c r="H53" s="39">
        <f t="shared" si="3"/>
        <v>0.9999999858557865</v>
      </c>
      <c r="I53" s="40">
        <f t="shared" si="4"/>
        <v>1.4144213467126576E-08</v>
      </c>
      <c r="J53" s="47">
        <f t="shared" si="15"/>
        <v>4233.911</v>
      </c>
      <c r="K53" s="48">
        <f t="shared" si="6"/>
        <v>1</v>
      </c>
      <c r="L53" s="49">
        <f t="shared" si="12"/>
        <v>0</v>
      </c>
      <c r="M53" s="53">
        <f t="shared" si="8"/>
        <v>0.9727015986475611</v>
      </c>
      <c r="N53" s="23">
        <f t="shared" si="9"/>
        <v>0.01135414300972877</v>
      </c>
    </row>
    <row r="54" spans="1:14" ht="13.5" thickBot="1">
      <c r="A54">
        <v>4233.951</v>
      </c>
      <c r="B54">
        <v>0.872212077858788</v>
      </c>
      <c r="C54">
        <f t="shared" si="10"/>
        <v>45</v>
      </c>
      <c r="D54" s="27">
        <f t="shared" si="13"/>
        <v>4233.951</v>
      </c>
      <c r="E54" s="31">
        <f t="shared" si="11"/>
        <v>0.9869319790186962</v>
      </c>
      <c r="F54" s="30">
        <f t="shared" si="1"/>
        <v>0.013068020981303774</v>
      </c>
      <c r="G54" s="38">
        <f t="shared" si="14"/>
        <v>4233.951</v>
      </c>
      <c r="H54" s="39">
        <f t="shared" si="3"/>
        <v>0.9999999977290632</v>
      </c>
      <c r="I54" s="40">
        <f t="shared" si="4"/>
        <v>2.270936771964216E-09</v>
      </c>
      <c r="J54" s="47">
        <f t="shared" si="15"/>
        <v>4233.951</v>
      </c>
      <c r="K54" s="48">
        <f t="shared" si="6"/>
        <v>1</v>
      </c>
      <c r="L54" s="49">
        <f t="shared" si="12"/>
        <v>0</v>
      </c>
      <c r="M54" s="53">
        <f t="shared" si="8"/>
        <v>0.9869319767477595</v>
      </c>
      <c r="N54" s="23">
        <f t="shared" si="9"/>
        <v>0.013160655201095843</v>
      </c>
    </row>
    <row r="55" spans="1:14" ht="13.5" thickBot="1">
      <c r="A55">
        <v>4233.991</v>
      </c>
      <c r="B55">
        <v>0.878249352807028</v>
      </c>
      <c r="C55">
        <f t="shared" si="10"/>
        <v>46</v>
      </c>
      <c r="D55" s="27">
        <f t="shared" si="13"/>
        <v>4233.991</v>
      </c>
      <c r="E55" s="31">
        <f t="shared" si="11"/>
        <v>0.9942345439878877</v>
      </c>
      <c r="F55" s="30">
        <f t="shared" si="1"/>
        <v>0.005765456012112313</v>
      </c>
      <c r="G55" s="38">
        <f t="shared" si="14"/>
        <v>4233.991</v>
      </c>
      <c r="H55" s="39">
        <f t="shared" si="3"/>
        <v>0.9999999996676002</v>
      </c>
      <c r="I55" s="40">
        <f t="shared" si="4"/>
        <v>3.323997743720497E-10</v>
      </c>
      <c r="J55" s="47">
        <f t="shared" si="15"/>
        <v>4233.991</v>
      </c>
      <c r="K55" s="48">
        <f t="shared" si="6"/>
        <v>1</v>
      </c>
      <c r="L55" s="49">
        <f t="shared" si="12"/>
        <v>0</v>
      </c>
      <c r="M55" s="53">
        <f t="shared" si="8"/>
        <v>0.9942345436554879</v>
      </c>
      <c r="N55" s="23">
        <f t="shared" si="9"/>
        <v>0.013452564496153672</v>
      </c>
    </row>
    <row r="56" spans="1:14" ht="13.5" thickBot="1">
      <c r="A56">
        <v>4234.032</v>
      </c>
      <c r="B56">
        <v>0.886898910184796</v>
      </c>
      <c r="C56">
        <f t="shared" si="10"/>
        <v>47</v>
      </c>
      <c r="D56" s="27">
        <f t="shared" si="13"/>
        <v>4234.032</v>
      </c>
      <c r="E56" s="31">
        <f t="shared" si="11"/>
        <v>0.9977102730787542</v>
      </c>
      <c r="F56" s="30">
        <f t="shared" si="1"/>
        <v>0.0022897269212458493</v>
      </c>
      <c r="G56" s="38">
        <f t="shared" si="14"/>
        <v>4234.032</v>
      </c>
      <c r="H56" s="39">
        <f t="shared" si="3"/>
        <v>0.9999999999578727</v>
      </c>
      <c r="I56" s="40">
        <f t="shared" si="4"/>
        <v>4.21273016470991E-11</v>
      </c>
      <c r="J56" s="47">
        <f t="shared" si="15"/>
        <v>4234.032</v>
      </c>
      <c r="K56" s="48">
        <f t="shared" si="6"/>
        <v>1</v>
      </c>
      <c r="L56" s="49">
        <f t="shared" si="12"/>
        <v>0</v>
      </c>
      <c r="M56" s="53">
        <f t="shared" si="8"/>
        <v>0.9977102730366268</v>
      </c>
      <c r="N56" s="23">
        <f t="shared" si="9"/>
        <v>0.012279158137080106</v>
      </c>
    </row>
    <row r="57" spans="1:14" ht="13.5" thickBot="1">
      <c r="A57">
        <v>4234.072</v>
      </c>
      <c r="B57">
        <v>0.893835971303207</v>
      </c>
      <c r="C57">
        <f t="shared" si="10"/>
        <v>48</v>
      </c>
      <c r="D57" s="27">
        <f t="shared" si="13"/>
        <v>4234.072</v>
      </c>
      <c r="E57" s="31">
        <f t="shared" si="11"/>
        <v>0.9991437051769549</v>
      </c>
      <c r="F57" s="30">
        <f t="shared" si="1"/>
        <v>0.0008562948230450562</v>
      </c>
      <c r="G57" s="38">
        <f t="shared" si="14"/>
        <v>4234.072</v>
      </c>
      <c r="H57" s="39">
        <f t="shared" si="3"/>
        <v>0.999999999994887</v>
      </c>
      <c r="I57" s="40">
        <f t="shared" si="4"/>
        <v>5.113021117608696E-12</v>
      </c>
      <c r="J57" s="47">
        <f t="shared" si="15"/>
        <v>4234.072</v>
      </c>
      <c r="K57" s="48">
        <f t="shared" si="6"/>
        <v>1</v>
      </c>
      <c r="L57" s="49">
        <f t="shared" si="12"/>
        <v>0</v>
      </c>
      <c r="M57" s="53">
        <f t="shared" si="8"/>
        <v>0.9991437051718419</v>
      </c>
      <c r="N57" s="23">
        <f t="shared" si="9"/>
        <v>0.011089718812547235</v>
      </c>
    </row>
    <row r="58" spans="1:14" ht="13.5" thickBot="1">
      <c r="A58">
        <v>4234.112</v>
      </c>
      <c r="B58">
        <v>0.899670068729151</v>
      </c>
      <c r="C58">
        <f t="shared" si="10"/>
        <v>49</v>
      </c>
      <c r="D58" s="27">
        <f t="shared" si="13"/>
        <v>4234.112</v>
      </c>
      <c r="E58" s="31">
        <f t="shared" si="11"/>
        <v>0.9997048695956071</v>
      </c>
      <c r="F58" s="30">
        <f t="shared" si="1"/>
        <v>0.00029513040439288485</v>
      </c>
      <c r="G58" s="38">
        <f t="shared" si="14"/>
        <v>4234.112</v>
      </c>
      <c r="H58" s="39">
        <f t="shared" si="3"/>
        <v>0.9999999999994342</v>
      </c>
      <c r="I58" s="40">
        <f t="shared" si="4"/>
        <v>5.657696533489798E-13</v>
      </c>
      <c r="J58" s="47">
        <f t="shared" si="15"/>
        <v>4234.112</v>
      </c>
      <c r="K58" s="48">
        <f t="shared" si="6"/>
        <v>1</v>
      </c>
      <c r="L58" s="49">
        <f t="shared" si="12"/>
        <v>0</v>
      </c>
      <c r="M58" s="53">
        <f t="shared" si="8"/>
        <v>0.9997048695950413</v>
      </c>
      <c r="N58" s="23">
        <f t="shared" si="9"/>
        <v>0.010006961384278335</v>
      </c>
    </row>
    <row r="59" spans="1:14" ht="13.5" thickBot="1">
      <c r="A59">
        <v>4234.153</v>
      </c>
      <c r="B59">
        <v>0.902688706203271</v>
      </c>
      <c r="C59">
        <f t="shared" si="10"/>
        <v>50</v>
      </c>
      <c r="D59" s="27">
        <f t="shared" si="13"/>
        <v>4234.153</v>
      </c>
      <c r="E59" s="31">
        <f t="shared" si="11"/>
        <v>0.999908998207958</v>
      </c>
      <c r="F59" s="30">
        <f t="shared" si="1"/>
        <v>9.100179204202252E-05</v>
      </c>
      <c r="G59" s="38">
        <f t="shared" si="14"/>
        <v>4234.153</v>
      </c>
      <c r="H59" s="39">
        <f t="shared" si="3"/>
        <v>0.9999999999999462</v>
      </c>
      <c r="I59" s="40">
        <f t="shared" si="4"/>
        <v>5.384581669432009E-14</v>
      </c>
      <c r="J59" s="47">
        <f t="shared" si="15"/>
        <v>4234.153</v>
      </c>
      <c r="K59" s="48">
        <f t="shared" si="6"/>
        <v>1</v>
      </c>
      <c r="L59" s="49">
        <f t="shared" si="12"/>
        <v>0</v>
      </c>
      <c r="M59" s="53">
        <f t="shared" si="8"/>
        <v>0.9999089982079041</v>
      </c>
      <c r="N59" s="23">
        <f t="shared" si="9"/>
        <v>0.00945178517746613</v>
      </c>
    </row>
    <row r="60" spans="1:15" ht="13.5" thickBot="1">
      <c r="A60">
        <v>4234.193</v>
      </c>
      <c r="B60">
        <v>0.904168999580003</v>
      </c>
      <c r="C60">
        <f t="shared" si="10"/>
        <v>51</v>
      </c>
      <c r="D60" s="27">
        <f t="shared" si="13"/>
        <v>4234.193</v>
      </c>
      <c r="E60" s="31">
        <f t="shared" si="11"/>
        <v>0.9999734137938882</v>
      </c>
      <c r="F60" s="30">
        <f t="shared" si="1"/>
        <v>2.6586206111844923E-05</v>
      </c>
      <c r="G60" s="38">
        <f t="shared" si="14"/>
        <v>4234.193</v>
      </c>
      <c r="H60" s="39">
        <f t="shared" si="3"/>
        <v>0.9999999999999951</v>
      </c>
      <c r="I60" s="40">
        <f t="shared" si="4"/>
        <v>4.884981308350689E-15</v>
      </c>
      <c r="J60" s="47">
        <f t="shared" si="15"/>
        <v>4234.193</v>
      </c>
      <c r="K60" s="48">
        <f t="shared" si="6"/>
        <v>1</v>
      </c>
      <c r="L60" s="49">
        <f t="shared" si="12"/>
        <v>0</v>
      </c>
      <c r="M60" s="53">
        <f t="shared" si="8"/>
        <v>0.9999734137938833</v>
      </c>
      <c r="N60" s="23">
        <f t="shared" si="9"/>
        <v>0.00917848578286475</v>
      </c>
      <c r="O60">
        <f>SUM(O20:O52)</f>
        <v>0</v>
      </c>
    </row>
    <row r="61" spans="1:15" ht="13.5" thickBot="1">
      <c r="A61">
        <v>4234.234</v>
      </c>
      <c r="B61">
        <v>0.905620267596407</v>
      </c>
      <c r="C61">
        <f t="shared" si="10"/>
        <v>52</v>
      </c>
      <c r="D61" s="27">
        <f t="shared" si="13"/>
        <v>4234.234</v>
      </c>
      <c r="E61" s="31">
        <f t="shared" si="11"/>
        <v>0.9999930798813316</v>
      </c>
      <c r="F61" s="30">
        <f t="shared" si="1"/>
        <v>6.920118668429787E-06</v>
      </c>
      <c r="G61" s="38">
        <f t="shared" si="14"/>
        <v>4234.234</v>
      </c>
      <c r="H61" s="39">
        <f t="shared" si="3"/>
        <v>0.9999999999999997</v>
      </c>
      <c r="I61" s="40">
        <f t="shared" si="4"/>
        <v>0</v>
      </c>
      <c r="J61" s="47">
        <f t="shared" si="15"/>
        <v>4234.234</v>
      </c>
      <c r="K61" s="48">
        <f t="shared" si="6"/>
        <v>1</v>
      </c>
      <c r="L61" s="49">
        <f t="shared" si="12"/>
        <v>0</v>
      </c>
      <c r="M61" s="53">
        <f t="shared" si="8"/>
        <v>0.9999930798813316</v>
      </c>
      <c r="N61" s="23">
        <f t="shared" si="9"/>
        <v>0.008906227698565607</v>
      </c>
      <c r="O61">
        <f>SUM(O21:O53)</f>
        <v>0</v>
      </c>
    </row>
    <row r="62" spans="1:15" ht="13.5" thickBot="1">
      <c r="A62">
        <v>4234.274</v>
      </c>
      <c r="B62">
        <v>0.908377676827575</v>
      </c>
      <c r="C62">
        <f t="shared" si="10"/>
        <v>53</v>
      </c>
      <c r="D62" s="27">
        <f>A62</f>
        <v>4234.274</v>
      </c>
      <c r="E62" s="31">
        <f t="shared" si="11"/>
        <v>0.9999982862962279</v>
      </c>
      <c r="F62" s="30">
        <f t="shared" si="1"/>
        <v>1.713703772110442E-06</v>
      </c>
      <c r="G62" s="38">
        <f>A62</f>
        <v>4234.274</v>
      </c>
      <c r="H62" s="39">
        <f t="shared" si="3"/>
        <v>1</v>
      </c>
      <c r="I62" s="40">
        <f t="shared" si="4"/>
        <v>0</v>
      </c>
      <c r="J62" s="47">
        <f>A62</f>
        <v>4234.274</v>
      </c>
      <c r="K62" s="48">
        <f t="shared" si="6"/>
        <v>1</v>
      </c>
      <c r="L62" s="49">
        <f t="shared" si="12"/>
        <v>0</v>
      </c>
      <c r="M62" s="53">
        <f t="shared" si="8"/>
        <v>0.9999982862962279</v>
      </c>
      <c r="N62" s="23">
        <f t="shared" si="9"/>
        <v>0.008394336079407412</v>
      </c>
      <c r="O62">
        <f>SUM(O22:O54)</f>
        <v>0</v>
      </c>
    </row>
    <row r="63" spans="1:15" ht="13.5" thickBot="1">
      <c r="A63">
        <v>4234.314</v>
      </c>
      <c r="B63">
        <v>0.910438477410868</v>
      </c>
      <c r="C63">
        <f t="shared" si="10"/>
        <v>54</v>
      </c>
      <c r="D63" s="27">
        <f>A63</f>
        <v>4234.314</v>
      </c>
      <c r="E63" s="31">
        <f t="shared" si="11"/>
        <v>0.9999996088809495</v>
      </c>
      <c r="F63" s="30">
        <f t="shared" si="1"/>
        <v>3.9111905048017093E-07</v>
      </c>
      <c r="G63" s="38">
        <f>A63</f>
        <v>4234.314</v>
      </c>
      <c r="H63" s="39">
        <f t="shared" si="3"/>
        <v>1</v>
      </c>
      <c r="I63" s="40">
        <f t="shared" si="4"/>
        <v>0</v>
      </c>
      <c r="J63" s="47">
        <f>A63</f>
        <v>4234.314</v>
      </c>
      <c r="K63" s="48">
        <f t="shared" si="6"/>
        <v>1</v>
      </c>
      <c r="L63" s="49">
        <f t="shared" si="12"/>
        <v>0</v>
      </c>
      <c r="M63" s="53">
        <f t="shared" si="8"/>
        <v>0.9999996088809495</v>
      </c>
      <c r="N63" s="23">
        <f t="shared" si="9"/>
        <v>0.00802119627020122</v>
      </c>
      <c r="O63">
        <f>SUM(O23:O55)</f>
        <v>0</v>
      </c>
    </row>
    <row r="64" spans="1:15" ht="13.5" thickBot="1">
      <c r="A64">
        <v>4234.355</v>
      </c>
      <c r="B64">
        <v>0.909625767321682</v>
      </c>
      <c r="C64">
        <f t="shared" si="10"/>
        <v>55</v>
      </c>
      <c r="D64" s="27">
        <f>A64</f>
        <v>4234.355</v>
      </c>
      <c r="E64" s="31">
        <f t="shared" si="11"/>
        <v>0.9999999209590578</v>
      </c>
      <c r="F64" s="30">
        <f t="shared" si="1"/>
        <v>7.904094223576408E-08</v>
      </c>
      <c r="G64" s="38">
        <f>A64</f>
        <v>4234.355</v>
      </c>
      <c r="H64" s="39">
        <f t="shared" si="3"/>
        <v>1</v>
      </c>
      <c r="I64" s="40">
        <f t="shared" si="4"/>
        <v>0</v>
      </c>
      <c r="J64" s="47">
        <f>A64</f>
        <v>4234.355</v>
      </c>
      <c r="K64" s="48">
        <f t="shared" si="6"/>
        <v>1</v>
      </c>
      <c r="L64" s="49">
        <f t="shared" si="12"/>
        <v>0</v>
      </c>
      <c r="M64" s="53">
        <f t="shared" si="8"/>
        <v>0.9999999209590578</v>
      </c>
      <c r="N64" s="23">
        <f>POWER((B64-M64),2)</f>
        <v>0.008167487645672001</v>
      </c>
      <c r="O64">
        <f>SUM(O17:O52)</f>
        <v>0</v>
      </c>
    </row>
    <row r="65" spans="1:15" ht="13.5" thickBot="1">
      <c r="A65">
        <v>4234.395</v>
      </c>
      <c r="B65">
        <v>0.904430227822956</v>
      </c>
      <c r="C65">
        <f t="shared" si="10"/>
        <v>56</v>
      </c>
      <c r="D65" s="27">
        <f aca="true" t="shared" si="16" ref="D65:D74">A65</f>
        <v>4234.395</v>
      </c>
      <c r="E65" s="31">
        <f t="shared" si="11"/>
        <v>0.999999984708816</v>
      </c>
      <c r="F65" s="30">
        <f t="shared" si="1"/>
        <v>1.5291183985688406E-08</v>
      </c>
      <c r="G65" s="38">
        <f aca="true" t="shared" si="17" ref="G65:G74">A65</f>
        <v>4234.395</v>
      </c>
      <c r="H65" s="39">
        <f t="shared" si="3"/>
        <v>1</v>
      </c>
      <c r="I65" s="40">
        <f t="shared" si="4"/>
        <v>0</v>
      </c>
      <c r="J65" s="47">
        <f aca="true" t="shared" si="18" ref="J65:J74">A65</f>
        <v>4234.395</v>
      </c>
      <c r="K65" s="48">
        <f t="shared" si="6"/>
        <v>1</v>
      </c>
      <c r="L65" s="49">
        <f t="shared" si="12"/>
        <v>0</v>
      </c>
      <c r="M65" s="53">
        <f t="shared" si="8"/>
        <v>0.999999984708816</v>
      </c>
      <c r="N65" s="23">
        <f aca="true" t="shared" si="19" ref="N65:N74">POWER((B65-M65),2)</f>
        <v>0.009133578431222386</v>
      </c>
      <c r="O65">
        <f>SUM(O18:O53)</f>
        <v>0</v>
      </c>
    </row>
    <row r="66" spans="1:15" ht="13.5" thickBot="1">
      <c r="A66">
        <v>4234.436</v>
      </c>
      <c r="B66">
        <v>0.898073673911106</v>
      </c>
      <c r="C66">
        <f t="shared" si="10"/>
        <v>57</v>
      </c>
      <c r="D66" s="27">
        <f t="shared" si="16"/>
        <v>4234.436</v>
      </c>
      <c r="E66" s="31">
        <f t="shared" si="11"/>
        <v>0.9999999973914123</v>
      </c>
      <c r="F66" s="30">
        <f t="shared" si="1"/>
        <v>2.6085876791981377E-09</v>
      </c>
      <c r="G66" s="38">
        <f t="shared" si="17"/>
        <v>4234.436</v>
      </c>
      <c r="H66" s="39">
        <f t="shared" si="3"/>
        <v>1</v>
      </c>
      <c r="I66" s="40">
        <f t="shared" si="4"/>
        <v>0</v>
      </c>
      <c r="J66" s="47">
        <f t="shared" si="18"/>
        <v>4234.436</v>
      </c>
      <c r="K66" s="48">
        <f t="shared" si="6"/>
        <v>1</v>
      </c>
      <c r="L66" s="49">
        <f t="shared" si="12"/>
        <v>0</v>
      </c>
      <c r="M66" s="53">
        <f t="shared" si="8"/>
        <v>0.9999999973914123</v>
      </c>
      <c r="N66" s="23">
        <f t="shared" si="19"/>
        <v>0.010388975418212036</v>
      </c>
      <c r="O66">
        <f>SUM(O19:O54)</f>
        <v>0</v>
      </c>
    </row>
    <row r="67" spans="1:15" ht="13.5" thickBot="1">
      <c r="A67">
        <v>4234.476</v>
      </c>
      <c r="B67">
        <v>0.89363279378091</v>
      </c>
      <c r="C67">
        <f t="shared" si="10"/>
        <v>58</v>
      </c>
      <c r="D67" s="27">
        <f t="shared" si="16"/>
        <v>4234.476</v>
      </c>
      <c r="E67" s="31">
        <f t="shared" si="11"/>
        <v>0.9999999995722301</v>
      </c>
      <c r="F67" s="30">
        <f t="shared" si="1"/>
        <v>4.27769930588795E-10</v>
      </c>
      <c r="G67" s="38">
        <f t="shared" si="17"/>
        <v>4234.476</v>
      </c>
      <c r="H67" s="39">
        <f t="shared" si="3"/>
        <v>1</v>
      </c>
      <c r="I67" s="40">
        <f t="shared" si="4"/>
        <v>0</v>
      </c>
      <c r="J67" s="47">
        <f t="shared" si="18"/>
        <v>4234.476</v>
      </c>
      <c r="K67" s="48">
        <f t="shared" si="6"/>
        <v>1</v>
      </c>
      <c r="L67" s="49">
        <f t="shared" si="12"/>
        <v>0</v>
      </c>
      <c r="M67" s="53">
        <f t="shared" si="8"/>
        <v>0.9999999995722301</v>
      </c>
      <c r="N67" s="23">
        <f t="shared" si="19"/>
        <v>0.011313982467853038</v>
      </c>
      <c r="O67">
        <f>SUM(O20:O55)</f>
        <v>0</v>
      </c>
    </row>
    <row r="68" spans="1:15" ht="13.5" thickBot="1">
      <c r="A68">
        <v>4234.516</v>
      </c>
      <c r="B68">
        <v>0.896128974769125</v>
      </c>
      <c r="C68">
        <f t="shared" si="10"/>
        <v>59</v>
      </c>
      <c r="D68" s="27">
        <f t="shared" si="16"/>
        <v>4234.516</v>
      </c>
      <c r="E68" s="31">
        <f t="shared" si="11"/>
        <v>0.9999999999353504</v>
      </c>
      <c r="F68" s="30">
        <f t="shared" si="1"/>
        <v>6.464961899155242E-11</v>
      </c>
      <c r="G68" s="38">
        <f t="shared" si="17"/>
        <v>4234.516</v>
      </c>
      <c r="H68" s="39">
        <f t="shared" si="3"/>
        <v>1</v>
      </c>
      <c r="I68" s="40">
        <f t="shared" si="4"/>
        <v>0</v>
      </c>
      <c r="J68" s="47">
        <f t="shared" si="18"/>
        <v>4234.516</v>
      </c>
      <c r="K68" s="48">
        <f t="shared" si="6"/>
        <v>1</v>
      </c>
      <c r="L68" s="49">
        <f t="shared" si="12"/>
        <v>0</v>
      </c>
      <c r="M68" s="53">
        <f t="shared" si="8"/>
        <v>0.9999999999353504</v>
      </c>
      <c r="N68" s="23">
        <f t="shared" si="19"/>
        <v>0.010789189869082625</v>
      </c>
      <c r="O68">
        <f>SUM(O21:O56)</f>
        <v>0</v>
      </c>
    </row>
    <row r="69" spans="1:15" ht="13.5" thickBot="1">
      <c r="A69">
        <v>4234.557</v>
      </c>
      <c r="B69">
        <v>0.90466243070558</v>
      </c>
      <c r="C69">
        <f t="shared" si="10"/>
        <v>60</v>
      </c>
      <c r="D69" s="27">
        <f t="shared" si="16"/>
        <v>4234.557</v>
      </c>
      <c r="E69" s="31">
        <f t="shared" si="11"/>
        <v>0.9999999999914372</v>
      </c>
      <c r="F69" s="30">
        <f t="shared" si="1"/>
        <v>8.562817122026445E-12</v>
      </c>
      <c r="G69" s="38">
        <f t="shared" si="17"/>
        <v>4234.557</v>
      </c>
      <c r="H69" s="39">
        <f t="shared" si="3"/>
        <v>1</v>
      </c>
      <c r="I69" s="40">
        <f t="shared" si="4"/>
        <v>0</v>
      </c>
      <c r="J69" s="47">
        <f t="shared" si="18"/>
        <v>4234.557</v>
      </c>
      <c r="K69" s="48">
        <f t="shared" si="6"/>
        <v>1</v>
      </c>
      <c r="L69" s="49">
        <f t="shared" si="12"/>
        <v>0</v>
      </c>
      <c r="M69" s="53">
        <f t="shared" si="8"/>
        <v>0.9999999999914372</v>
      </c>
      <c r="N69" s="23">
        <f t="shared" si="19"/>
        <v>0.00908925211733563</v>
      </c>
      <c r="O69">
        <f>SUM(O22:O57)</f>
        <v>0</v>
      </c>
    </row>
    <row r="70" spans="1:15" ht="13.5" thickBot="1">
      <c r="A70">
        <v>4234.597</v>
      </c>
      <c r="B70">
        <v>0.917230411727639</v>
      </c>
      <c r="C70">
        <f t="shared" si="10"/>
        <v>61</v>
      </c>
      <c r="D70" s="27">
        <f t="shared" si="16"/>
        <v>4234.597</v>
      </c>
      <c r="E70" s="31">
        <f t="shared" si="11"/>
        <v>0.9999999999989031</v>
      </c>
      <c r="F70" s="30">
        <f t="shared" si="1"/>
        <v>1.0969003483296547E-12</v>
      </c>
      <c r="G70" s="38">
        <f t="shared" si="17"/>
        <v>4234.597</v>
      </c>
      <c r="H70" s="39">
        <f t="shared" si="3"/>
        <v>1</v>
      </c>
      <c r="I70" s="40">
        <f t="shared" si="4"/>
        <v>0</v>
      </c>
      <c r="J70" s="47">
        <f t="shared" si="18"/>
        <v>4234.597</v>
      </c>
      <c r="K70" s="48">
        <f t="shared" si="6"/>
        <v>1</v>
      </c>
      <c r="L70" s="49">
        <f t="shared" si="12"/>
        <v>0</v>
      </c>
      <c r="M70" s="53">
        <f t="shared" si="8"/>
        <v>0.9999999999989031</v>
      </c>
      <c r="N70" s="23">
        <f t="shared" si="19"/>
        <v>0.006850804742594584</v>
      </c>
      <c r="O70">
        <f>SUM(O23:O58)</f>
        <v>0</v>
      </c>
    </row>
    <row r="71" spans="1:15" ht="13.5" thickBot="1">
      <c r="A71">
        <v>4234.637</v>
      </c>
      <c r="B71">
        <v>0.931017457883477</v>
      </c>
      <c r="C71">
        <f t="shared" si="10"/>
        <v>62</v>
      </c>
      <c r="D71" s="27">
        <f t="shared" si="16"/>
        <v>4234.637</v>
      </c>
      <c r="E71" s="31">
        <f t="shared" si="11"/>
        <v>0.9999999999998704</v>
      </c>
      <c r="F71" s="30">
        <f t="shared" si="1"/>
        <v>1.2956302697375577E-13</v>
      </c>
      <c r="G71" s="38">
        <f t="shared" si="17"/>
        <v>4234.637</v>
      </c>
      <c r="H71" s="39">
        <f t="shared" si="3"/>
        <v>1</v>
      </c>
      <c r="I71" s="40">
        <f t="shared" si="4"/>
        <v>0</v>
      </c>
      <c r="J71" s="47">
        <f t="shared" si="18"/>
        <v>4234.637</v>
      </c>
      <c r="K71" s="48">
        <f t="shared" si="6"/>
        <v>1</v>
      </c>
      <c r="L71" s="49">
        <f t="shared" si="12"/>
        <v>0</v>
      </c>
      <c r="M71" s="53">
        <f t="shared" si="8"/>
        <v>0.9999999999998704</v>
      </c>
      <c r="N71" s="23">
        <f t="shared" si="19"/>
        <v>0.004758591116839994</v>
      </c>
      <c r="O71">
        <f>SUM(O24:O59)</f>
        <v>0</v>
      </c>
    </row>
    <row r="72" spans="1:15" ht="12.75">
      <c r="A72">
        <v>4234.678</v>
      </c>
      <c r="B72">
        <v>0.94245344985274</v>
      </c>
      <c r="C72">
        <f t="shared" si="10"/>
        <v>63</v>
      </c>
      <c r="D72" s="27">
        <f t="shared" si="16"/>
        <v>4234.678</v>
      </c>
      <c r="E72" s="31">
        <f t="shared" si="11"/>
        <v>0.9999999999999867</v>
      </c>
      <c r="F72" s="30">
        <f t="shared" si="1"/>
        <v>1.3322676295501878E-14</v>
      </c>
      <c r="G72" s="38">
        <f t="shared" si="17"/>
        <v>4234.678</v>
      </c>
      <c r="H72" s="39">
        <f t="shared" si="3"/>
        <v>1</v>
      </c>
      <c r="I72" s="40">
        <f t="shared" si="4"/>
        <v>0</v>
      </c>
      <c r="J72" s="47">
        <f t="shared" si="18"/>
        <v>4234.678</v>
      </c>
      <c r="K72" s="48">
        <f t="shared" si="6"/>
        <v>1</v>
      </c>
      <c r="L72" s="49">
        <f t="shared" si="12"/>
        <v>0</v>
      </c>
      <c r="M72" s="53">
        <f t="shared" si="8"/>
        <v>0.9999999999999867</v>
      </c>
      <c r="N72" s="23">
        <f t="shared" si="19"/>
        <v>0.0033116054338495717</v>
      </c>
      <c r="O72">
        <f>SUM(O25:O60)</f>
        <v>0</v>
      </c>
    </row>
    <row r="73" spans="4:15" ht="13.5" thickBot="1">
      <c r="D73">
        <f aca="true" t="shared" si="20" ref="D73:M73">SUM(D9:D72)</f>
        <v>270937.97699999996</v>
      </c>
      <c r="E73">
        <f t="shared" si="20"/>
        <v>59.39451206610294</v>
      </c>
      <c r="F73">
        <f t="shared" si="20"/>
        <v>4.605487933897038</v>
      </c>
      <c r="G73">
        <f t="shared" si="20"/>
        <v>270937.97699999996</v>
      </c>
      <c r="H73">
        <f t="shared" si="20"/>
        <v>60.653865987829434</v>
      </c>
      <c r="I73">
        <f t="shared" si="20"/>
        <v>3.34613401217056</v>
      </c>
      <c r="J73">
        <f t="shared" si="20"/>
        <v>270937.97699999996</v>
      </c>
      <c r="K73">
        <f t="shared" si="20"/>
        <v>64</v>
      </c>
      <c r="L73">
        <f t="shared" si="20"/>
        <v>0</v>
      </c>
      <c r="M73">
        <f t="shared" si="20"/>
        <v>56.048378053932396</v>
      </c>
      <c r="N73">
        <f>SUM(N9:N72)</f>
        <v>0.8908491295657548</v>
      </c>
      <c r="O73">
        <f>SUM(O26:O61)</f>
        <v>0</v>
      </c>
    </row>
    <row r="74" spans="4:15" ht="13.5" thickBot="1">
      <c r="D74" s="27"/>
      <c r="E74" s="31"/>
      <c r="F74" s="30"/>
      <c r="G74" s="38"/>
      <c r="H74" s="39"/>
      <c r="I74" s="40"/>
      <c r="J74" s="47"/>
      <c r="K74" s="48"/>
      <c r="L74" s="49"/>
      <c r="M74" s="53"/>
      <c r="N74" s="23"/>
      <c r="O74">
        <f>SUM(O27:O62)</f>
        <v>0</v>
      </c>
    </row>
    <row r="75" spans="4:15" ht="13.5" thickBot="1">
      <c r="D75" s="27"/>
      <c r="E75" s="31"/>
      <c r="F75" s="30"/>
      <c r="G75" s="38"/>
      <c r="H75" s="39"/>
      <c r="I75" s="40"/>
      <c r="J75" s="47"/>
      <c r="K75" s="48"/>
      <c r="L75" s="49"/>
      <c r="M75" s="53"/>
      <c r="N75" s="23"/>
      <c r="O75">
        <f>SUM(O28:O63)</f>
        <v>0</v>
      </c>
    </row>
    <row r="76" spans="4:15" ht="13.5" thickBot="1">
      <c r="D76" s="27"/>
      <c r="E76" s="31"/>
      <c r="F76" s="30"/>
      <c r="G76" s="38"/>
      <c r="H76" s="39"/>
      <c r="I76" s="40"/>
      <c r="J76" s="47"/>
      <c r="K76" s="48"/>
      <c r="L76" s="49"/>
      <c r="M76" s="53"/>
      <c r="N76" s="23"/>
      <c r="O76">
        <f>SUM(O29:O64)</f>
        <v>0</v>
      </c>
    </row>
    <row r="77" spans="4:15" ht="13.5" thickBot="1">
      <c r="D77" s="27"/>
      <c r="E77" s="31"/>
      <c r="F77" s="30"/>
      <c r="G77" s="38"/>
      <c r="H77" s="39"/>
      <c r="I77" s="40"/>
      <c r="J77" s="47"/>
      <c r="K77" s="48"/>
      <c r="L77" s="49"/>
      <c r="M77" s="53"/>
      <c r="N77" s="23"/>
      <c r="O77">
        <f>SUM(O30:O65)</f>
        <v>0</v>
      </c>
    </row>
    <row r="78" spans="4:15" ht="13.5" thickBot="1">
      <c r="D78" s="27"/>
      <c r="E78" s="31"/>
      <c r="F78" s="30"/>
      <c r="G78" s="38"/>
      <c r="H78" s="39"/>
      <c r="I78" s="40"/>
      <c r="J78" s="47"/>
      <c r="K78" s="48"/>
      <c r="L78" s="49"/>
      <c r="M78" s="53"/>
      <c r="N78" s="23"/>
      <c r="O78">
        <f>SUM(O31:O66)</f>
        <v>0</v>
      </c>
    </row>
    <row r="79" spans="4:15" ht="13.5" thickBot="1">
      <c r="D79" s="27"/>
      <c r="E79" s="31"/>
      <c r="F79" s="30"/>
      <c r="G79" s="38"/>
      <c r="H79" s="39"/>
      <c r="I79" s="40"/>
      <c r="J79" s="47"/>
      <c r="K79" s="48"/>
      <c r="L79" s="49"/>
      <c r="M79" s="53"/>
      <c r="N79" s="23"/>
      <c r="O79">
        <f>SUM(O32:O67)</f>
        <v>0</v>
      </c>
    </row>
    <row r="80" spans="4:15" ht="13.5" thickBot="1">
      <c r="D80" s="27"/>
      <c r="E80" s="31"/>
      <c r="F80" s="30"/>
      <c r="G80" s="38"/>
      <c r="H80" s="39"/>
      <c r="I80" s="40"/>
      <c r="J80" s="47"/>
      <c r="K80" s="48"/>
      <c r="L80" s="49"/>
      <c r="M80" s="53"/>
      <c r="N80" s="23"/>
      <c r="O80">
        <f>SUM(O33:O68)</f>
        <v>0</v>
      </c>
    </row>
    <row r="81" spans="4:15" ht="13.5" thickBot="1">
      <c r="D81" s="27"/>
      <c r="E81" s="31"/>
      <c r="F81" s="30"/>
      <c r="G81" s="38"/>
      <c r="H81" s="39"/>
      <c r="I81" s="40"/>
      <c r="J81" s="47"/>
      <c r="K81" s="48"/>
      <c r="L81" s="49"/>
      <c r="M81" s="53"/>
      <c r="N81" s="23"/>
      <c r="O81">
        <f>SUM(O34:O69)</f>
        <v>0</v>
      </c>
    </row>
    <row r="82" spans="4:15" ht="13.5" thickBot="1">
      <c r="D82" s="27"/>
      <c r="E82" s="31"/>
      <c r="F82" s="30"/>
      <c r="G82" s="38"/>
      <c r="H82" s="39"/>
      <c r="I82" s="40"/>
      <c r="J82" s="47"/>
      <c r="K82" s="48"/>
      <c r="L82" s="49"/>
      <c r="M82" s="53"/>
      <c r="N82" s="23"/>
      <c r="O82">
        <f>SUM(O35:O70)</f>
        <v>0</v>
      </c>
    </row>
    <row r="83" spans="4:15" ht="13.5" thickBot="1">
      <c r="D83" s="27"/>
      <c r="E83" s="31"/>
      <c r="F83" s="30"/>
      <c r="G83" s="38"/>
      <c r="H83" s="39"/>
      <c r="I83" s="40"/>
      <c r="J83" s="47"/>
      <c r="K83" s="48"/>
      <c r="L83" s="49"/>
      <c r="M83" s="53"/>
      <c r="N83" s="23"/>
      <c r="O83">
        <f>SUM(O36:O71)</f>
        <v>0</v>
      </c>
    </row>
    <row r="84" spans="4:15" ht="13.5" thickBot="1">
      <c r="D84" s="27"/>
      <c r="E84" s="31"/>
      <c r="F84" s="30"/>
      <c r="G84" s="38"/>
      <c r="H84" s="39"/>
      <c r="I84" s="40"/>
      <c r="J84" s="47"/>
      <c r="K84" s="48"/>
      <c r="L84" s="49"/>
      <c r="M84" s="53"/>
      <c r="N84" s="23"/>
      <c r="O84">
        <f>SUM(O37:O72)</f>
        <v>0</v>
      </c>
    </row>
    <row r="85" spans="4:15" ht="13.5" thickBot="1">
      <c r="D85" s="27"/>
      <c r="E85" s="31"/>
      <c r="F85" s="30"/>
      <c r="G85" s="38"/>
      <c r="H85" s="39"/>
      <c r="I85" s="40"/>
      <c r="J85" s="47"/>
      <c r="K85" s="48"/>
      <c r="L85" s="49"/>
      <c r="M85" s="53"/>
      <c r="N85" s="23"/>
      <c r="O85">
        <f>SUM(O38:O73)</f>
        <v>0</v>
      </c>
    </row>
    <row r="86" spans="4:15" ht="13.5" thickBot="1">
      <c r="D86" s="27"/>
      <c r="E86" s="31"/>
      <c r="F86" s="30"/>
      <c r="G86" s="38"/>
      <c r="H86" s="39"/>
      <c r="I86" s="40"/>
      <c r="J86" s="47"/>
      <c r="K86" s="48"/>
      <c r="L86" s="49"/>
      <c r="M86" s="53"/>
      <c r="N86" s="23"/>
      <c r="O86">
        <f>SUM(O39:O74)</f>
        <v>0</v>
      </c>
    </row>
    <row r="87" spans="4:15" ht="13.5" thickBot="1">
      <c r="D87" s="27"/>
      <c r="E87" s="31"/>
      <c r="F87" s="30"/>
      <c r="G87" s="38"/>
      <c r="H87" s="39"/>
      <c r="I87" s="40"/>
      <c r="J87" s="47"/>
      <c r="K87" s="48"/>
      <c r="L87" s="49"/>
      <c r="M87" s="53"/>
      <c r="N87" s="23"/>
      <c r="O87">
        <f>SUM(O40:O75)</f>
        <v>0</v>
      </c>
    </row>
    <row r="88" spans="4:15" ht="13.5" thickBot="1">
      <c r="D88" s="27"/>
      <c r="E88" s="31"/>
      <c r="F88" s="30"/>
      <c r="G88" s="38"/>
      <c r="H88" s="39"/>
      <c r="I88" s="40"/>
      <c r="J88" s="47"/>
      <c r="K88" s="48"/>
      <c r="L88" s="49"/>
      <c r="M88" s="53"/>
      <c r="N88" s="23"/>
      <c r="O88">
        <f>SUM(O41:O76)</f>
        <v>0</v>
      </c>
    </row>
    <row r="89" spans="4:15" ht="13.5" thickBot="1">
      <c r="D89" s="27"/>
      <c r="E89" s="31"/>
      <c r="F89" s="30"/>
      <c r="G89" s="38"/>
      <c r="H89" s="39"/>
      <c r="I89" s="40"/>
      <c r="J89" s="47"/>
      <c r="K89" s="48"/>
      <c r="L89" s="49"/>
      <c r="M89" s="53"/>
      <c r="N89" s="23"/>
      <c r="O89">
        <f>SUM(O42:O77)</f>
        <v>0</v>
      </c>
    </row>
    <row r="90" spans="4:15" ht="13.5" thickBot="1">
      <c r="D90" s="27"/>
      <c r="E90" s="31"/>
      <c r="F90" s="30"/>
      <c r="G90" s="38"/>
      <c r="H90" s="39"/>
      <c r="I90" s="40"/>
      <c r="J90" s="47"/>
      <c r="K90" s="48"/>
      <c r="L90" s="49"/>
      <c r="M90" s="53"/>
      <c r="N90" s="23"/>
      <c r="O90">
        <f>SUM(O43:O78)</f>
        <v>0</v>
      </c>
    </row>
    <row r="91" spans="4:15" ht="13.5" thickBot="1">
      <c r="D91" s="27"/>
      <c r="E91" s="31"/>
      <c r="F91" s="30"/>
      <c r="G91" s="38"/>
      <c r="H91" s="39"/>
      <c r="I91" s="40"/>
      <c r="J91" s="47"/>
      <c r="K91" s="48"/>
      <c r="L91" s="49"/>
      <c r="M91" s="53"/>
      <c r="N91" s="23"/>
      <c r="O91">
        <f>SUM(O44:O79)</f>
        <v>0</v>
      </c>
    </row>
    <row r="92" spans="4:15" ht="13.5" thickBot="1">
      <c r="D92" s="27"/>
      <c r="E92" s="31"/>
      <c r="F92" s="30"/>
      <c r="G92" s="38"/>
      <c r="H92" s="39"/>
      <c r="I92" s="40"/>
      <c r="J92" s="47"/>
      <c r="K92" s="48"/>
      <c r="L92" s="49"/>
      <c r="M92" s="53"/>
      <c r="N92" s="23"/>
      <c r="O92">
        <f>SUM(O45:O80)</f>
        <v>0</v>
      </c>
    </row>
    <row r="93" spans="4:15" ht="13.5" thickBot="1">
      <c r="D93" s="27"/>
      <c r="E93" s="31"/>
      <c r="F93" s="30"/>
      <c r="G93" s="38"/>
      <c r="H93" s="39"/>
      <c r="I93" s="40"/>
      <c r="J93" s="47"/>
      <c r="K93" s="48"/>
      <c r="L93" s="49"/>
      <c r="M93" s="53"/>
      <c r="N93" s="23"/>
      <c r="O93">
        <f>SUM(O46:O81)</f>
        <v>0</v>
      </c>
    </row>
    <row r="94" spans="4:15" ht="13.5" thickBot="1">
      <c r="D94" s="27"/>
      <c r="E94" s="31"/>
      <c r="F94" s="30"/>
      <c r="G94" s="38"/>
      <c r="H94" s="39"/>
      <c r="I94" s="40"/>
      <c r="J94" s="47"/>
      <c r="K94" s="48"/>
      <c r="L94" s="49"/>
      <c r="M94" s="53"/>
      <c r="N94" s="23"/>
      <c r="O94">
        <f>SUM(O47:O82)</f>
        <v>0</v>
      </c>
    </row>
    <row r="95" spans="4:15" ht="13.5" thickBot="1">
      <c r="D95" s="27"/>
      <c r="E95" s="31"/>
      <c r="F95" s="30"/>
      <c r="G95" s="38"/>
      <c r="H95" s="39"/>
      <c r="I95" s="40"/>
      <c r="J95" s="47"/>
      <c r="K95" s="48"/>
      <c r="L95" s="49"/>
      <c r="M95" s="53"/>
      <c r="N95" s="23"/>
      <c r="O95">
        <f>SUM(O48:O83)</f>
        <v>0</v>
      </c>
    </row>
    <row r="96" spans="4:15" ht="13.5" thickBot="1">
      <c r="D96" s="27"/>
      <c r="E96" s="31"/>
      <c r="F96" s="30"/>
      <c r="G96" s="38"/>
      <c r="H96" s="39"/>
      <c r="I96" s="40"/>
      <c r="J96" s="47"/>
      <c r="K96" s="48"/>
      <c r="L96" s="49"/>
      <c r="M96" s="53"/>
      <c r="N96" s="23"/>
      <c r="O96">
        <f>SUM(O49:O84)</f>
        <v>0</v>
      </c>
    </row>
    <row r="97" spans="4:15" ht="13.5" thickBot="1">
      <c r="D97" s="27"/>
      <c r="E97" s="31"/>
      <c r="F97" s="30"/>
      <c r="G97" s="38"/>
      <c r="H97" s="39"/>
      <c r="I97" s="40"/>
      <c r="J97" s="47"/>
      <c r="K97" s="48"/>
      <c r="L97" s="49"/>
      <c r="M97" s="53"/>
      <c r="N97" s="23"/>
      <c r="O97">
        <f>SUM(O50:O85)</f>
        <v>0</v>
      </c>
    </row>
    <row r="98" spans="4:15" ht="13.5" thickBot="1">
      <c r="D98" s="27"/>
      <c r="E98" s="31"/>
      <c r="F98" s="30"/>
      <c r="G98" s="38"/>
      <c r="H98" s="39"/>
      <c r="I98" s="40"/>
      <c r="J98" s="47"/>
      <c r="K98" s="48"/>
      <c r="L98" s="49"/>
      <c r="M98" s="53"/>
      <c r="N98" s="23"/>
      <c r="O98">
        <f>SUM(O51:O86)</f>
        <v>0</v>
      </c>
    </row>
    <row r="99" spans="4:15" ht="13.5" thickBot="1">
      <c r="D99" s="27"/>
      <c r="E99" s="31"/>
      <c r="F99" s="30"/>
      <c r="G99" s="38"/>
      <c r="H99" s="39"/>
      <c r="I99" s="40"/>
      <c r="J99" s="47"/>
      <c r="K99" s="48"/>
      <c r="L99" s="49"/>
      <c r="M99" s="53"/>
      <c r="N99" s="23"/>
      <c r="O99">
        <f>SUM(O52:O87)</f>
        <v>0</v>
      </c>
    </row>
    <row r="100" spans="4:15" ht="12.75">
      <c r="D100" s="27"/>
      <c r="E100" s="31"/>
      <c r="F100" s="30"/>
      <c r="G100" s="38"/>
      <c r="H100" s="39"/>
      <c r="I100" s="40"/>
      <c r="J100" s="47"/>
      <c r="K100" s="48"/>
      <c r="L100" s="49"/>
      <c r="M100" s="53"/>
      <c r="N100" s="23"/>
      <c r="O100">
        <f>SUM(O53:O88)</f>
        <v>0</v>
      </c>
    </row>
    <row r="101" ht="13.5" thickBot="1">
      <c r="O101">
        <f>SUM(O54:O89)</f>
        <v>0</v>
      </c>
    </row>
    <row r="102" spans="4:14" ht="13.5" thickBot="1">
      <c r="D102" s="27"/>
      <c r="E102" s="31"/>
      <c r="F102" s="30"/>
      <c r="G102" s="38"/>
      <c r="H102" s="39"/>
      <c r="I102" s="40"/>
      <c r="J102" s="47"/>
      <c r="K102" s="48"/>
      <c r="L102" s="49"/>
      <c r="M102" s="53"/>
      <c r="N102" s="23"/>
    </row>
    <row r="103" spans="4:14" ht="13.5" thickBot="1">
      <c r="D103" s="27"/>
      <c r="E103" s="31"/>
      <c r="F103" s="30"/>
      <c r="G103" s="38"/>
      <c r="H103" s="39"/>
      <c r="I103" s="40"/>
      <c r="J103" s="47"/>
      <c r="K103" s="48"/>
      <c r="L103" s="49"/>
      <c r="M103" s="53"/>
      <c r="N103" s="23"/>
    </row>
    <row r="104" spans="4:14" ht="13.5" thickBot="1">
      <c r="D104" s="27"/>
      <c r="E104" s="31"/>
      <c r="F104" s="30"/>
      <c r="G104" s="38"/>
      <c r="H104" s="39"/>
      <c r="I104" s="40"/>
      <c r="J104" s="47"/>
      <c r="K104" s="48"/>
      <c r="L104" s="49"/>
      <c r="M104" s="53"/>
      <c r="N104" s="23"/>
    </row>
    <row r="105" spans="4:14" ht="13.5" thickBot="1">
      <c r="D105" s="27"/>
      <c r="E105" s="31"/>
      <c r="F105" s="30"/>
      <c r="G105" s="38"/>
      <c r="H105" s="39"/>
      <c r="I105" s="40"/>
      <c r="J105" s="47"/>
      <c r="K105" s="48"/>
      <c r="L105" s="49"/>
      <c r="M105" s="53"/>
      <c r="N105" s="23"/>
    </row>
    <row r="106" spans="4:14" ht="13.5" thickBot="1">
      <c r="D106" s="27"/>
      <c r="E106" s="31"/>
      <c r="F106" s="30"/>
      <c r="G106" s="38"/>
      <c r="H106" s="39"/>
      <c r="I106" s="40"/>
      <c r="J106" s="47"/>
      <c r="K106" s="48"/>
      <c r="L106" s="49"/>
      <c r="M106" s="53"/>
      <c r="N106" s="23"/>
    </row>
    <row r="107" spans="4:14" ht="13.5" thickBot="1">
      <c r="D107" s="27"/>
      <c r="E107" s="31"/>
      <c r="F107" s="30"/>
      <c r="G107" s="38"/>
      <c r="H107" s="39"/>
      <c r="I107" s="40"/>
      <c r="J107" s="47"/>
      <c r="K107" s="48"/>
      <c r="L107" s="49"/>
      <c r="M107" s="53"/>
      <c r="N107" s="23"/>
    </row>
    <row r="108" spans="4:14" ht="13.5" thickBot="1">
      <c r="D108" s="27"/>
      <c r="E108" s="31"/>
      <c r="F108" s="30"/>
      <c r="G108" s="38"/>
      <c r="H108" s="39"/>
      <c r="I108" s="40"/>
      <c r="J108" s="47"/>
      <c r="K108" s="48"/>
      <c r="L108" s="49"/>
      <c r="M108" s="53"/>
      <c r="N108" s="23"/>
    </row>
    <row r="109" spans="4:14" ht="13.5" thickBot="1">
      <c r="D109" s="27"/>
      <c r="E109" s="31"/>
      <c r="F109" s="30"/>
      <c r="G109" s="38"/>
      <c r="H109" s="39"/>
      <c r="I109" s="40"/>
      <c r="J109" s="47"/>
      <c r="K109" s="48"/>
      <c r="L109" s="49"/>
      <c r="M109" s="53"/>
      <c r="N109" s="23"/>
    </row>
    <row r="110" spans="4:14" ht="13.5" thickBot="1">
      <c r="D110" s="27"/>
      <c r="E110" s="31"/>
      <c r="F110" s="30"/>
      <c r="G110" s="38"/>
      <c r="H110" s="39"/>
      <c r="I110" s="40"/>
      <c r="J110" s="47"/>
      <c r="K110" s="48"/>
      <c r="L110" s="49"/>
      <c r="M110" s="53"/>
      <c r="N110" s="23"/>
    </row>
    <row r="111" spans="4:14" ht="13.5" thickBot="1">
      <c r="D111" s="27"/>
      <c r="E111" s="31"/>
      <c r="F111" s="30"/>
      <c r="G111" s="38"/>
      <c r="H111" s="39"/>
      <c r="I111" s="40"/>
      <c r="J111" s="47"/>
      <c r="K111" s="48"/>
      <c r="L111" s="49"/>
      <c r="M111" s="53"/>
      <c r="N111" s="23"/>
    </row>
    <row r="112" spans="4:14" ht="12.75">
      <c r="D112" s="27"/>
      <c r="E112" s="31"/>
      <c r="F112" s="30"/>
      <c r="G112" s="38"/>
      <c r="H112" s="39"/>
      <c r="I112" s="40"/>
      <c r="J112" s="47"/>
      <c r="K112" s="48"/>
      <c r="L112" s="49"/>
      <c r="M112" s="53"/>
      <c r="N112" s="23"/>
    </row>
    <row r="113" spans="4:13" ht="12.75">
      <c r="D113" s="27"/>
      <c r="E113" s="31"/>
      <c r="F113" s="30"/>
      <c r="G113" s="38"/>
      <c r="H113" s="39"/>
      <c r="I113" s="40"/>
      <c r="J113" s="47"/>
      <c r="K113" s="48"/>
      <c r="L113" s="49"/>
      <c r="M113" s="53"/>
    </row>
    <row r="114" spans="1:15" ht="12.75">
      <c r="A114" s="10"/>
      <c r="B114" s="8"/>
      <c r="D114">
        <f aca="true" t="shared" si="21" ref="D114:M114">SUM(D9:D113)</f>
        <v>541875.9539999999</v>
      </c>
      <c r="E114">
        <f t="shared" si="21"/>
        <v>118.78902413220588</v>
      </c>
      <c r="F114">
        <f t="shared" si="21"/>
        <v>9.210975867794076</v>
      </c>
      <c r="G114">
        <f t="shared" si="21"/>
        <v>541875.9539999999</v>
      </c>
      <c r="H114">
        <f t="shared" si="21"/>
        <v>121.30773197565887</v>
      </c>
      <c r="I114">
        <f t="shared" si="21"/>
        <v>6.69226802434112</v>
      </c>
      <c r="J114">
        <f t="shared" si="21"/>
        <v>541875.9539999999</v>
      </c>
      <c r="K114">
        <f t="shared" si="21"/>
        <v>128</v>
      </c>
      <c r="L114">
        <f t="shared" si="21"/>
        <v>0</v>
      </c>
      <c r="M114">
        <f t="shared" si="21"/>
        <v>112.09675610786479</v>
      </c>
      <c r="N114">
        <f>SUM(N9:N113)</f>
        <v>1.7816982591315096</v>
      </c>
      <c r="O114">
        <f>SUM(O67:O102)</f>
        <v>0</v>
      </c>
    </row>
    <row r="115" spans="1:6" ht="12.75">
      <c r="A115" s="10"/>
      <c r="B115" s="8"/>
      <c r="D115" s="13"/>
      <c r="E115" s="12"/>
      <c r="F115" s="14"/>
    </row>
    <row r="116" spans="1:6" ht="12.75">
      <c r="A116" s="10"/>
      <c r="B116" s="8"/>
      <c r="D116" s="13"/>
      <c r="E116" s="12"/>
      <c r="F116" s="14"/>
    </row>
    <row r="117" spans="1:6" ht="12.75">
      <c r="A117" s="10"/>
      <c r="B117" s="8"/>
      <c r="D117" s="13"/>
      <c r="E117" s="12"/>
      <c r="F117" s="14"/>
    </row>
    <row r="118" spans="1:6" ht="12.75">
      <c r="A118" s="10"/>
      <c r="B118" s="8"/>
      <c r="D118" s="13"/>
      <c r="E118" s="12"/>
      <c r="F118" s="14"/>
    </row>
    <row r="119" spans="1:6" ht="13.5" thickBot="1">
      <c r="A119" s="11"/>
      <c r="B119" s="9"/>
      <c r="D119" s="15"/>
      <c r="E119" s="16"/>
      <c r="F119" s="17"/>
    </row>
  </sheetData>
  <mergeCells count="4">
    <mergeCell ref="A7:B7"/>
    <mergeCell ref="D7:F7"/>
    <mergeCell ref="G7:I7"/>
    <mergeCell ref="J7:L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de 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simulées d'un spectre absorption UV de l'azote moléculaire</dc:title>
  <dc:subject>Introduction à l'informatique</dc:subject>
  <dc:creator>Patrick Seuret</dc:creator>
  <cp:keywords/>
  <dc:description/>
  <cp:lastModifiedBy>rondi</cp:lastModifiedBy>
  <dcterms:created xsi:type="dcterms:W3CDTF">2002-01-01T14:45:14Z</dcterms:created>
  <dcterms:modified xsi:type="dcterms:W3CDTF">2002-01-05T13:58:21Z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